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892" windowHeight="7872" activeTab="14"/>
  </bookViews>
  <sheets>
    <sheet name="1" sheetId="1" r:id="rId1"/>
    <sheet name="2" sheetId="2" r:id="rId2"/>
    <sheet name="3" sheetId="3" r:id="rId3"/>
    <sheet name="4" sheetId="5" r:id="rId4"/>
    <sheet name="5" sheetId="4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umar" sheetId="15" r:id="rId15"/>
  </sheets>
  <definedNames>
    <definedName name="_xlnm.Print_Area" localSheetId="0">'1'!$A$1:$P$67</definedName>
    <definedName name="_xlnm.Print_Area" localSheetId="9">'10'!$A$1:$P$34</definedName>
    <definedName name="_xlnm.Print_Area" localSheetId="3">'4'!$A$1:$P$53</definedName>
    <definedName name="_xlnm.Print_Area" localSheetId="7">'8'!$A$1:$P$70</definedName>
    <definedName name="_xlnm.Print_Area" localSheetId="14">sumar!$A$1:$P$34</definedName>
  </definedNames>
  <calcPr calcId="145621"/>
</workbook>
</file>

<file path=xl/calcChain.xml><?xml version="1.0" encoding="utf-8"?>
<calcChain xmlns="http://schemas.openxmlformats.org/spreadsheetml/2006/main">
  <c r="G26" i="13" l="1"/>
  <c r="P71" i="3" l="1"/>
  <c r="H60" i="3" l="1"/>
  <c r="H22" i="3"/>
  <c r="H32" i="3"/>
  <c r="H37" i="3"/>
  <c r="H49" i="3"/>
  <c r="H41" i="7"/>
  <c r="H40" i="7"/>
  <c r="H39" i="7"/>
  <c r="G37" i="6"/>
  <c r="H32" i="4"/>
  <c r="H31" i="4"/>
  <c r="H30" i="4"/>
  <c r="H29" i="4"/>
  <c r="H25" i="4"/>
  <c r="H24" i="4"/>
  <c r="H23" i="4"/>
  <c r="H22" i="4"/>
  <c r="H21" i="4"/>
  <c r="H20" i="4"/>
  <c r="H19" i="4"/>
  <c r="G40" i="8" l="1"/>
  <c r="H33" i="8"/>
  <c r="G29" i="8"/>
  <c r="F29" i="8"/>
  <c r="G16" i="8"/>
  <c r="F16" i="8"/>
  <c r="G24" i="8"/>
  <c r="G45" i="8"/>
  <c r="G39" i="8" s="1"/>
  <c r="G34" i="8"/>
  <c r="H35" i="8"/>
  <c r="G10" i="8"/>
  <c r="H30" i="9"/>
  <c r="G23" i="8" l="1"/>
  <c r="G68" i="8" s="1"/>
  <c r="G69" i="8" s="1"/>
  <c r="H57" i="13"/>
  <c r="H25" i="13"/>
  <c r="H15" i="13"/>
  <c r="H28" i="2"/>
  <c r="H27" i="2"/>
  <c r="H26" i="2"/>
  <c r="H65" i="1"/>
  <c r="H57" i="1"/>
  <c r="H20" i="5"/>
  <c r="H51" i="5"/>
  <c r="H47" i="5"/>
  <c r="H38" i="5"/>
  <c r="O28" i="14" l="1"/>
  <c r="N28" i="14"/>
  <c r="G9" i="14"/>
  <c r="O9" i="14" s="1"/>
  <c r="G10" i="14"/>
  <c r="O10" i="14" s="1"/>
  <c r="O30" i="14"/>
  <c r="O29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N30" i="14"/>
  <c r="N29" i="14"/>
  <c r="N27" i="14"/>
  <c r="N26" i="14"/>
  <c r="N25" i="14"/>
  <c r="N24" i="14"/>
  <c r="N23" i="14"/>
  <c r="N22" i="14"/>
  <c r="N21" i="14"/>
  <c r="P21" i="14" s="1"/>
  <c r="N20" i="14"/>
  <c r="N19" i="14"/>
  <c r="N18" i="14"/>
  <c r="N17" i="14"/>
  <c r="N16" i="14"/>
  <c r="N15" i="14"/>
  <c r="N14" i="14"/>
  <c r="N13" i="14"/>
  <c r="N12" i="14"/>
  <c r="N11" i="14"/>
  <c r="H30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G51" i="13"/>
  <c r="O51" i="13" s="1"/>
  <c r="G30" i="13"/>
  <c r="O30" i="13" s="1"/>
  <c r="G10" i="13"/>
  <c r="O10" i="13" s="1"/>
  <c r="H58" i="13"/>
  <c r="H55" i="13"/>
  <c r="H53" i="13"/>
  <c r="H52" i="13"/>
  <c r="H50" i="13"/>
  <c r="H48" i="13"/>
  <c r="H46" i="13"/>
  <c r="H44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29" i="13"/>
  <c r="H27" i="13"/>
  <c r="H24" i="13"/>
  <c r="H23" i="13"/>
  <c r="H22" i="13"/>
  <c r="H21" i="13"/>
  <c r="H20" i="13"/>
  <c r="H19" i="13"/>
  <c r="H18" i="13"/>
  <c r="H17" i="13"/>
  <c r="H16" i="13"/>
  <c r="H14" i="13"/>
  <c r="H13" i="13"/>
  <c r="H12" i="13"/>
  <c r="H11" i="13"/>
  <c r="O58" i="13"/>
  <c r="O57" i="13"/>
  <c r="O56" i="13"/>
  <c r="O55" i="13"/>
  <c r="O54" i="13"/>
  <c r="O53" i="13"/>
  <c r="O52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N58" i="13"/>
  <c r="N57" i="13"/>
  <c r="N55" i="13"/>
  <c r="N53" i="13"/>
  <c r="N52" i="13"/>
  <c r="N50" i="13"/>
  <c r="N48" i="13"/>
  <c r="N46" i="13"/>
  <c r="N44" i="13"/>
  <c r="N42" i="13"/>
  <c r="N41" i="13"/>
  <c r="N40" i="13"/>
  <c r="P40" i="13" s="1"/>
  <c r="N39" i="13"/>
  <c r="N38" i="13"/>
  <c r="P38" i="13" s="1"/>
  <c r="N37" i="13"/>
  <c r="N36" i="13"/>
  <c r="P36" i="13" s="1"/>
  <c r="N35" i="13"/>
  <c r="N34" i="13"/>
  <c r="P34" i="13" s="1"/>
  <c r="N33" i="13"/>
  <c r="N32" i="13"/>
  <c r="N31" i="13"/>
  <c r="N29" i="13"/>
  <c r="N27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G13" i="12"/>
  <c r="O13" i="12" s="1"/>
  <c r="G10" i="12"/>
  <c r="K10" i="12"/>
  <c r="K9" i="12" s="1"/>
  <c r="O26" i="12"/>
  <c r="O27" i="12"/>
  <c r="G19" i="12"/>
  <c r="O19" i="12" s="1"/>
  <c r="G20" i="12"/>
  <c r="H23" i="12"/>
  <c r="H22" i="12"/>
  <c r="H21" i="12"/>
  <c r="P30" i="12"/>
  <c r="P29" i="12"/>
  <c r="P28" i="12"/>
  <c r="L12" i="12"/>
  <c r="H17" i="12"/>
  <c r="H16" i="12"/>
  <c r="H15" i="12"/>
  <c r="H14" i="12"/>
  <c r="H11" i="12"/>
  <c r="O23" i="12"/>
  <c r="O22" i="12"/>
  <c r="O21" i="12"/>
  <c r="O20" i="12"/>
  <c r="O17" i="12"/>
  <c r="O16" i="12"/>
  <c r="O15" i="12"/>
  <c r="O14" i="12"/>
  <c r="O12" i="12"/>
  <c r="O11" i="12"/>
  <c r="N23" i="12"/>
  <c r="N22" i="12"/>
  <c r="N21" i="12"/>
  <c r="N17" i="12"/>
  <c r="N16" i="12"/>
  <c r="N15" i="12"/>
  <c r="N14" i="12"/>
  <c r="N12" i="12"/>
  <c r="N11" i="12"/>
  <c r="K31" i="11"/>
  <c r="K9" i="11" s="1"/>
  <c r="G31" i="11"/>
  <c r="G24" i="11"/>
  <c r="O24" i="11" s="1"/>
  <c r="G18" i="11"/>
  <c r="O18" i="11" s="1"/>
  <c r="G10" i="11"/>
  <c r="O10" i="11" s="1"/>
  <c r="L37" i="11"/>
  <c r="H36" i="11"/>
  <c r="H35" i="11"/>
  <c r="H33" i="11"/>
  <c r="H32" i="11"/>
  <c r="H28" i="11"/>
  <c r="H27" i="11"/>
  <c r="H26" i="11"/>
  <c r="H25" i="11"/>
  <c r="H23" i="11"/>
  <c r="H21" i="11"/>
  <c r="H20" i="11"/>
  <c r="H19" i="11"/>
  <c r="H17" i="11"/>
  <c r="H15" i="11"/>
  <c r="H14" i="11"/>
  <c r="H13" i="11"/>
  <c r="H12" i="11"/>
  <c r="H11" i="11"/>
  <c r="O37" i="11"/>
  <c r="O36" i="11"/>
  <c r="O35" i="11"/>
  <c r="O34" i="11"/>
  <c r="O33" i="11"/>
  <c r="O32" i="11"/>
  <c r="O30" i="11"/>
  <c r="O29" i="11"/>
  <c r="O28" i="11"/>
  <c r="O27" i="11"/>
  <c r="O26" i="11"/>
  <c r="O25" i="11"/>
  <c r="O23" i="11"/>
  <c r="O22" i="11"/>
  <c r="O21" i="11"/>
  <c r="O20" i="11"/>
  <c r="O19" i="11"/>
  <c r="O17" i="11"/>
  <c r="O16" i="11"/>
  <c r="O15" i="11"/>
  <c r="O14" i="11"/>
  <c r="O13" i="11"/>
  <c r="O12" i="11"/>
  <c r="O11" i="11"/>
  <c r="N37" i="11"/>
  <c r="N36" i="11"/>
  <c r="N35" i="11"/>
  <c r="N34" i="11"/>
  <c r="N33" i="11"/>
  <c r="N32" i="11"/>
  <c r="N30" i="11"/>
  <c r="N29" i="11"/>
  <c r="N28" i="11"/>
  <c r="N27" i="11"/>
  <c r="N26" i="11"/>
  <c r="N25" i="11"/>
  <c r="N23" i="11"/>
  <c r="N21" i="11"/>
  <c r="N20" i="11"/>
  <c r="N19" i="11"/>
  <c r="P19" i="11" s="1"/>
  <c r="N17" i="11"/>
  <c r="N15" i="11"/>
  <c r="N14" i="11"/>
  <c r="N13" i="11"/>
  <c r="N12" i="11"/>
  <c r="N11" i="11"/>
  <c r="K32" i="10"/>
  <c r="O32" i="10" s="1"/>
  <c r="G22" i="10"/>
  <c r="O22" i="10" s="1"/>
  <c r="G10" i="10"/>
  <c r="L34" i="10"/>
  <c r="L33" i="10"/>
  <c r="H31" i="10"/>
  <c r="H28" i="10"/>
  <c r="H27" i="10"/>
  <c r="H26" i="10"/>
  <c r="H25" i="10"/>
  <c r="H24" i="10"/>
  <c r="H23" i="10"/>
  <c r="H21" i="10"/>
  <c r="H20" i="10"/>
  <c r="H19" i="10"/>
  <c r="H18" i="10"/>
  <c r="H17" i="10"/>
  <c r="H16" i="10"/>
  <c r="H15" i="10"/>
  <c r="H14" i="10"/>
  <c r="H13" i="10"/>
  <c r="H12" i="10"/>
  <c r="H11" i="10"/>
  <c r="O34" i="10"/>
  <c r="O33" i="10"/>
  <c r="O31" i="10"/>
  <c r="O30" i="10"/>
  <c r="O29" i="10"/>
  <c r="O28" i="10"/>
  <c r="O27" i="10"/>
  <c r="O26" i="10"/>
  <c r="O25" i="10"/>
  <c r="O24" i="10"/>
  <c r="O23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N34" i="10"/>
  <c r="N33" i="10"/>
  <c r="N31" i="10"/>
  <c r="N30" i="10"/>
  <c r="N29" i="10"/>
  <c r="N28" i="10"/>
  <c r="N27" i="10"/>
  <c r="N26" i="10"/>
  <c r="P26" i="10" s="1"/>
  <c r="N25" i="10"/>
  <c r="N24" i="10"/>
  <c r="N23" i="10"/>
  <c r="N21" i="10"/>
  <c r="N20" i="10"/>
  <c r="N19" i="10"/>
  <c r="N18" i="10"/>
  <c r="N17" i="10"/>
  <c r="N16" i="10"/>
  <c r="N15" i="10"/>
  <c r="N14" i="10"/>
  <c r="N13" i="10"/>
  <c r="N12" i="10"/>
  <c r="N11" i="10"/>
  <c r="K26" i="9"/>
  <c r="K14" i="9" s="1"/>
  <c r="K9" i="9" s="1"/>
  <c r="G34" i="9"/>
  <c r="O34" i="9" s="1"/>
  <c r="G26" i="9"/>
  <c r="G15" i="9"/>
  <c r="O41" i="9"/>
  <c r="O40" i="9"/>
  <c r="O39" i="9"/>
  <c r="O38" i="9"/>
  <c r="O37" i="9"/>
  <c r="O36" i="9"/>
  <c r="O35" i="9"/>
  <c r="O33" i="9"/>
  <c r="P33" i="9" s="1"/>
  <c r="O32" i="9"/>
  <c r="O31" i="9"/>
  <c r="O29" i="9"/>
  <c r="O28" i="9"/>
  <c r="O27" i="9"/>
  <c r="O25" i="9"/>
  <c r="O24" i="9"/>
  <c r="O23" i="9"/>
  <c r="O22" i="9"/>
  <c r="O21" i="9"/>
  <c r="O20" i="9"/>
  <c r="O19" i="9"/>
  <c r="O18" i="9"/>
  <c r="O17" i="9"/>
  <c r="O16" i="9"/>
  <c r="O13" i="9"/>
  <c r="O12" i="9"/>
  <c r="O11" i="9"/>
  <c r="O10" i="9"/>
  <c r="N41" i="9"/>
  <c r="N40" i="9"/>
  <c r="N39" i="9"/>
  <c r="N38" i="9"/>
  <c r="N37" i="9"/>
  <c r="N36" i="9"/>
  <c r="N35" i="9"/>
  <c r="N33" i="9"/>
  <c r="N32" i="9"/>
  <c r="N31" i="9"/>
  <c r="N30" i="9"/>
  <c r="N29" i="9"/>
  <c r="P29" i="9" s="1"/>
  <c r="N28" i="9"/>
  <c r="P28" i="9" s="1"/>
  <c r="N27" i="9"/>
  <c r="N25" i="9"/>
  <c r="N24" i="9"/>
  <c r="N23" i="9"/>
  <c r="N22" i="9"/>
  <c r="N21" i="9"/>
  <c r="N20" i="9"/>
  <c r="N19" i="9"/>
  <c r="P19" i="9" s="1"/>
  <c r="N18" i="9"/>
  <c r="N17" i="9"/>
  <c r="N16" i="9"/>
  <c r="P16" i="9" s="1"/>
  <c r="N13" i="9"/>
  <c r="N11" i="9"/>
  <c r="L33" i="9"/>
  <c r="H41" i="9"/>
  <c r="H40" i="9"/>
  <c r="H39" i="9"/>
  <c r="H38" i="9"/>
  <c r="H37" i="9"/>
  <c r="H36" i="9"/>
  <c r="H35" i="9"/>
  <c r="H32" i="9"/>
  <c r="H31" i="9"/>
  <c r="H29" i="9"/>
  <c r="H28" i="9"/>
  <c r="H27" i="9"/>
  <c r="H23" i="9"/>
  <c r="H22" i="9"/>
  <c r="H21" i="9"/>
  <c r="H20" i="9"/>
  <c r="H19" i="9"/>
  <c r="H18" i="9"/>
  <c r="H16" i="9"/>
  <c r="H13" i="9"/>
  <c r="H11" i="9"/>
  <c r="G58" i="8"/>
  <c r="G50" i="8"/>
  <c r="K10" i="8"/>
  <c r="K9" i="8" s="1"/>
  <c r="O31" i="11" l="1"/>
  <c r="P25" i="10"/>
  <c r="P31" i="9"/>
  <c r="P32" i="9"/>
  <c r="P36" i="9"/>
  <c r="P24" i="10"/>
  <c r="P28" i="10"/>
  <c r="O10" i="12"/>
  <c r="P40" i="9"/>
  <c r="P23" i="10"/>
  <c r="P35" i="9"/>
  <c r="O26" i="9"/>
  <c r="P18" i="13"/>
  <c r="P41" i="9"/>
  <c r="P19" i="14"/>
  <c r="P28" i="14"/>
  <c r="P29" i="14"/>
  <c r="P13" i="14"/>
  <c r="P25" i="14"/>
  <c r="P17" i="14"/>
  <c r="P12" i="14"/>
  <c r="P20" i="14"/>
  <c r="P27" i="14"/>
  <c r="P17" i="13"/>
  <c r="P23" i="13"/>
  <c r="P27" i="13"/>
  <c r="P53" i="13"/>
  <c r="P11" i="13"/>
  <c r="P48" i="13"/>
  <c r="P33" i="13"/>
  <c r="P41" i="13"/>
  <c r="P42" i="13"/>
  <c r="P58" i="13"/>
  <c r="P25" i="13"/>
  <c r="P37" i="13"/>
  <c r="P57" i="13"/>
  <c r="P12" i="13"/>
  <c r="P24" i="13"/>
  <c r="P44" i="13"/>
  <c r="P52" i="13"/>
  <c r="P15" i="13"/>
  <c r="P19" i="13"/>
  <c r="P35" i="13"/>
  <c r="P39" i="13"/>
  <c r="P55" i="13"/>
  <c r="P23" i="12"/>
  <c r="P11" i="12"/>
  <c r="P16" i="12"/>
  <c r="P17" i="12"/>
  <c r="P37" i="11"/>
  <c r="P21" i="11"/>
  <c r="P11" i="11"/>
  <c r="P15" i="11"/>
  <c r="P27" i="11"/>
  <c r="P32" i="11"/>
  <c r="P23" i="11"/>
  <c r="P33" i="11"/>
  <c r="P17" i="11"/>
  <c r="P20" i="11"/>
  <c r="P26" i="11"/>
  <c r="P28" i="11"/>
  <c r="P12" i="11"/>
  <c r="P25" i="11"/>
  <c r="G9" i="10"/>
  <c r="P33" i="10"/>
  <c r="P13" i="10"/>
  <c r="P16" i="10"/>
  <c r="P14" i="10"/>
  <c r="P27" i="10"/>
  <c r="K9" i="10"/>
  <c r="P11" i="10"/>
  <c r="P12" i="10"/>
  <c r="P20" i="10"/>
  <c r="P20" i="9"/>
  <c r="P21" i="9"/>
  <c r="G9" i="8"/>
  <c r="P24" i="14"/>
  <c r="P30" i="14"/>
  <c r="P16" i="14"/>
  <c r="P15" i="14"/>
  <c r="P11" i="14"/>
  <c r="P14" i="14"/>
  <c r="P18" i="14"/>
  <c r="P22" i="14"/>
  <c r="P26" i="14"/>
  <c r="P50" i="13"/>
  <c r="P46" i="13"/>
  <c r="G9" i="13"/>
  <c r="O9" i="13" s="1"/>
  <c r="P32" i="13"/>
  <c r="P31" i="13"/>
  <c r="P29" i="13"/>
  <c r="P13" i="13"/>
  <c r="P14" i="13"/>
  <c r="P22" i="13"/>
  <c r="P20" i="13"/>
  <c r="P16" i="13"/>
  <c r="P21" i="13"/>
  <c r="G9" i="12"/>
  <c r="O9" i="12" s="1"/>
  <c r="P15" i="12"/>
  <c r="P14" i="12"/>
  <c r="P12" i="12"/>
  <c r="P21" i="12"/>
  <c r="P22" i="12"/>
  <c r="P36" i="11"/>
  <c r="P35" i="11"/>
  <c r="G9" i="11"/>
  <c r="O9" i="11" s="1"/>
  <c r="P14" i="11"/>
  <c r="P13" i="11"/>
  <c r="P34" i="10"/>
  <c r="P31" i="10"/>
  <c r="P19" i="10"/>
  <c r="P18" i="10"/>
  <c r="P17" i="10"/>
  <c r="P21" i="10"/>
  <c r="P15" i="10"/>
  <c r="P37" i="9"/>
  <c r="P39" i="9"/>
  <c r="G14" i="9"/>
  <c r="G9" i="9" s="1"/>
  <c r="O9" i="9" s="1"/>
  <c r="P27" i="9"/>
  <c r="O15" i="9"/>
  <c r="P23" i="9"/>
  <c r="P13" i="9"/>
  <c r="P11" i="9"/>
  <c r="P18" i="9"/>
  <c r="P22" i="9"/>
  <c r="P30" i="9"/>
  <c r="P38" i="9"/>
  <c r="O9" i="10" l="1"/>
  <c r="O14" i="9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N61" i="8"/>
  <c r="N60" i="8"/>
  <c r="N59" i="8"/>
  <c r="N57" i="8"/>
  <c r="N55" i="8"/>
  <c r="N54" i="8"/>
  <c r="N53" i="8"/>
  <c r="N52" i="8"/>
  <c r="N51" i="8"/>
  <c r="N49" i="8"/>
  <c r="N48" i="8"/>
  <c r="N47" i="8"/>
  <c r="N46" i="8"/>
  <c r="N44" i="8"/>
  <c r="N43" i="8"/>
  <c r="N42" i="8"/>
  <c r="N41" i="8"/>
  <c r="N38" i="8"/>
  <c r="N37" i="8"/>
  <c r="N36" i="8"/>
  <c r="N35" i="8"/>
  <c r="N33" i="8"/>
  <c r="N32" i="8"/>
  <c r="N31" i="8"/>
  <c r="N30" i="8"/>
  <c r="N28" i="8"/>
  <c r="N27" i="8"/>
  <c r="N26" i="8"/>
  <c r="N25" i="8"/>
  <c r="N22" i="8"/>
  <c r="N21" i="8"/>
  <c r="N20" i="8"/>
  <c r="N19" i="8"/>
  <c r="N18" i="8"/>
  <c r="N17" i="8"/>
  <c r="N15" i="8"/>
  <c r="N14" i="8"/>
  <c r="N13" i="8"/>
  <c r="N12" i="8"/>
  <c r="N11" i="8"/>
  <c r="P41" i="8"/>
  <c r="L21" i="8"/>
  <c r="L15" i="8"/>
  <c r="H61" i="8"/>
  <c r="H60" i="8"/>
  <c r="H59" i="8"/>
  <c r="H57" i="8"/>
  <c r="H55" i="8"/>
  <c r="H54" i="8"/>
  <c r="H53" i="8"/>
  <c r="H52" i="8"/>
  <c r="H51" i="8"/>
  <c r="H49" i="8"/>
  <c r="H48" i="8"/>
  <c r="H47" i="8"/>
  <c r="H46" i="8"/>
  <c r="H44" i="8"/>
  <c r="H43" i="8"/>
  <c r="H42" i="8"/>
  <c r="H41" i="8"/>
  <c r="H38" i="8"/>
  <c r="H37" i="8"/>
  <c r="H36" i="8"/>
  <c r="H32" i="8"/>
  <c r="H31" i="8"/>
  <c r="H30" i="8"/>
  <c r="H28" i="8"/>
  <c r="H27" i="8"/>
  <c r="H26" i="8"/>
  <c r="H25" i="8"/>
  <c r="H20" i="8"/>
  <c r="H19" i="8"/>
  <c r="H18" i="8"/>
  <c r="H17" i="8"/>
  <c r="H14" i="8"/>
  <c r="H13" i="8"/>
  <c r="H12" i="8"/>
  <c r="H11" i="8"/>
  <c r="K39" i="7"/>
  <c r="O39" i="7" s="1"/>
  <c r="K40" i="7"/>
  <c r="O40" i="7" s="1"/>
  <c r="K33" i="7"/>
  <c r="G33" i="7"/>
  <c r="K28" i="7"/>
  <c r="G28" i="7"/>
  <c r="K18" i="7"/>
  <c r="O18" i="7" s="1"/>
  <c r="G10" i="7"/>
  <c r="O10" i="7" s="1"/>
  <c r="O48" i="7"/>
  <c r="O47" i="7"/>
  <c r="O46" i="7"/>
  <c r="O44" i="7"/>
  <c r="O43" i="7"/>
  <c r="O42" i="7"/>
  <c r="O41" i="7"/>
  <c r="O38" i="7"/>
  <c r="O37" i="7"/>
  <c r="O36" i="7"/>
  <c r="O35" i="7"/>
  <c r="O34" i="7"/>
  <c r="O32" i="7"/>
  <c r="O31" i="7"/>
  <c r="O30" i="7"/>
  <c r="O29" i="7"/>
  <c r="O27" i="7"/>
  <c r="O26" i="7"/>
  <c r="O24" i="7"/>
  <c r="O21" i="7"/>
  <c r="O20" i="7"/>
  <c r="O19" i="7"/>
  <c r="O17" i="7"/>
  <c r="O16" i="7"/>
  <c r="O15" i="7"/>
  <c r="O14" i="7"/>
  <c r="O13" i="7"/>
  <c r="O12" i="7"/>
  <c r="O11" i="7"/>
  <c r="N48" i="7"/>
  <c r="N47" i="7"/>
  <c r="N46" i="7"/>
  <c r="N44" i="7"/>
  <c r="N43" i="7"/>
  <c r="N42" i="7"/>
  <c r="N41" i="7"/>
  <c r="N38" i="7"/>
  <c r="N37" i="7"/>
  <c r="N36" i="7"/>
  <c r="N35" i="7"/>
  <c r="N34" i="7"/>
  <c r="N32" i="7"/>
  <c r="N31" i="7"/>
  <c r="N30" i="7"/>
  <c r="N29" i="7"/>
  <c r="N27" i="7"/>
  <c r="N26" i="7"/>
  <c r="N24" i="7"/>
  <c r="N21" i="7"/>
  <c r="N20" i="7"/>
  <c r="N19" i="7"/>
  <c r="N17" i="7"/>
  <c r="N16" i="7"/>
  <c r="N15" i="7"/>
  <c r="N14" i="7"/>
  <c r="N13" i="7"/>
  <c r="N12" i="7"/>
  <c r="N11" i="7"/>
  <c r="L44" i="7"/>
  <c r="L43" i="7"/>
  <c r="L42" i="7"/>
  <c r="L38" i="7"/>
  <c r="L37" i="7"/>
  <c r="L36" i="7"/>
  <c r="L35" i="7"/>
  <c r="L32" i="7"/>
  <c r="L31" i="7"/>
  <c r="L26" i="7"/>
  <c r="L24" i="7"/>
  <c r="L21" i="7"/>
  <c r="H48" i="7"/>
  <c r="H47" i="7"/>
  <c r="H46" i="7"/>
  <c r="H34" i="7"/>
  <c r="H30" i="7"/>
  <c r="H29" i="7"/>
  <c r="H17" i="7"/>
  <c r="H16" i="7"/>
  <c r="H15" i="7"/>
  <c r="H14" i="7"/>
  <c r="H13" i="7"/>
  <c r="H12" i="7"/>
  <c r="H11" i="7"/>
  <c r="K36" i="6"/>
  <c r="K37" i="6"/>
  <c r="G36" i="6"/>
  <c r="G23" i="6"/>
  <c r="G22" i="6" s="1"/>
  <c r="K23" i="6"/>
  <c r="K22" i="6" s="1"/>
  <c r="G10" i="6"/>
  <c r="O40" i="6"/>
  <c r="O38" i="6"/>
  <c r="O35" i="6"/>
  <c r="O34" i="6"/>
  <c r="O32" i="6"/>
  <c r="O31" i="6"/>
  <c r="O30" i="6"/>
  <c r="O29" i="6"/>
  <c r="O28" i="6"/>
  <c r="O27" i="6"/>
  <c r="O26" i="6"/>
  <c r="O25" i="6"/>
  <c r="O24" i="6"/>
  <c r="O21" i="6"/>
  <c r="O20" i="6"/>
  <c r="O19" i="6"/>
  <c r="O18" i="6"/>
  <c r="O17" i="6"/>
  <c r="O16" i="6"/>
  <c r="O15" i="6"/>
  <c r="O14" i="6"/>
  <c r="O13" i="6"/>
  <c r="O12" i="6"/>
  <c r="O11" i="6"/>
  <c r="N40" i="6"/>
  <c r="N38" i="6"/>
  <c r="N35" i="6"/>
  <c r="N34" i="6"/>
  <c r="P34" i="6" s="1"/>
  <c r="N32" i="6"/>
  <c r="N31" i="6"/>
  <c r="N30" i="6"/>
  <c r="N29" i="6"/>
  <c r="N28" i="6"/>
  <c r="N27" i="6"/>
  <c r="N26" i="6"/>
  <c r="N25" i="6"/>
  <c r="N24" i="6"/>
  <c r="N21" i="6"/>
  <c r="N20" i="6"/>
  <c r="N19" i="6"/>
  <c r="N18" i="6"/>
  <c r="N17" i="6"/>
  <c r="N16" i="6"/>
  <c r="N15" i="6"/>
  <c r="N14" i="6"/>
  <c r="N13" i="6"/>
  <c r="N12" i="6"/>
  <c r="N11" i="6"/>
  <c r="L38" i="6"/>
  <c r="L32" i="6"/>
  <c r="L31" i="6"/>
  <c r="H40" i="6"/>
  <c r="H35" i="6"/>
  <c r="H34" i="6"/>
  <c r="H30" i="6"/>
  <c r="H29" i="6"/>
  <c r="H27" i="6"/>
  <c r="H26" i="6"/>
  <c r="H25" i="6"/>
  <c r="H24" i="6"/>
  <c r="H21" i="6"/>
  <c r="H20" i="6"/>
  <c r="H19" i="6"/>
  <c r="H18" i="6"/>
  <c r="H17" i="6"/>
  <c r="H16" i="6"/>
  <c r="H15" i="6"/>
  <c r="H14" i="6"/>
  <c r="H13" i="6"/>
  <c r="H12" i="6"/>
  <c r="H11" i="6"/>
  <c r="P46" i="4"/>
  <c r="J68" i="4"/>
  <c r="N68" i="4" s="1"/>
  <c r="K68" i="4"/>
  <c r="O68" i="4" s="1"/>
  <c r="K69" i="4"/>
  <c r="O69" i="4" s="1"/>
  <c r="K59" i="4"/>
  <c r="K60" i="4"/>
  <c r="G59" i="4"/>
  <c r="G60" i="4"/>
  <c r="G35" i="4"/>
  <c r="H46" i="4"/>
  <c r="O56" i="4"/>
  <c r="K35" i="4"/>
  <c r="K53" i="4"/>
  <c r="L58" i="4"/>
  <c r="G53" i="4"/>
  <c r="G18" i="4"/>
  <c r="O18" i="4" s="1"/>
  <c r="G10" i="4"/>
  <c r="O73" i="4"/>
  <c r="O72" i="4"/>
  <c r="O71" i="4"/>
  <c r="O70" i="4"/>
  <c r="O67" i="4"/>
  <c r="O66" i="4"/>
  <c r="O65" i="4"/>
  <c r="O64" i="4"/>
  <c r="O63" i="4"/>
  <c r="O62" i="4"/>
  <c r="O61" i="4"/>
  <c r="O58" i="4"/>
  <c r="O57" i="4"/>
  <c r="O55" i="4"/>
  <c r="O54" i="4"/>
  <c r="O52" i="4"/>
  <c r="O51" i="4"/>
  <c r="O50" i="4"/>
  <c r="O49" i="4"/>
  <c r="O48" i="4"/>
  <c r="O47" i="4"/>
  <c r="O45" i="4"/>
  <c r="O44" i="4"/>
  <c r="O43" i="4"/>
  <c r="O42" i="4"/>
  <c r="O41" i="4"/>
  <c r="O40" i="4"/>
  <c r="O39" i="4"/>
  <c r="O38" i="4"/>
  <c r="O37" i="4"/>
  <c r="O36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7" i="4"/>
  <c r="O16" i="4"/>
  <c r="O15" i="4"/>
  <c r="O14" i="4"/>
  <c r="O13" i="4"/>
  <c r="O12" i="4"/>
  <c r="O11" i="4"/>
  <c r="N73" i="4"/>
  <c r="N72" i="4"/>
  <c r="N71" i="4"/>
  <c r="N70" i="4"/>
  <c r="N67" i="4"/>
  <c r="N66" i="4"/>
  <c r="N65" i="4"/>
  <c r="N64" i="4"/>
  <c r="N63" i="4"/>
  <c r="N62" i="4"/>
  <c r="N61" i="4"/>
  <c r="N58" i="4"/>
  <c r="N57" i="4"/>
  <c r="N55" i="4"/>
  <c r="N54" i="4"/>
  <c r="N52" i="4"/>
  <c r="N51" i="4"/>
  <c r="N50" i="4"/>
  <c r="N49" i="4"/>
  <c r="N48" i="4"/>
  <c r="N47" i="4"/>
  <c r="N45" i="4"/>
  <c r="N44" i="4"/>
  <c r="N43" i="4"/>
  <c r="N42" i="4"/>
  <c r="N41" i="4"/>
  <c r="N40" i="4"/>
  <c r="N39" i="4"/>
  <c r="N38" i="4"/>
  <c r="N37" i="4"/>
  <c r="N36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7" i="4"/>
  <c r="N16" i="4"/>
  <c r="N15" i="4"/>
  <c r="N14" i="4"/>
  <c r="N13" i="4"/>
  <c r="N12" i="4"/>
  <c r="N11" i="4"/>
  <c r="P82" i="4"/>
  <c r="P81" i="4"/>
  <c r="P80" i="4"/>
  <c r="L73" i="4"/>
  <c r="L72" i="4"/>
  <c r="L71" i="4"/>
  <c r="L70" i="4"/>
  <c r="L67" i="4"/>
  <c r="L66" i="4"/>
  <c r="L64" i="4"/>
  <c r="L51" i="4"/>
  <c r="L49" i="4"/>
  <c r="H63" i="4"/>
  <c r="H62" i="4"/>
  <c r="H61" i="4"/>
  <c r="H57" i="4"/>
  <c r="H55" i="4"/>
  <c r="H54" i="4"/>
  <c r="H52" i="4"/>
  <c r="H50" i="4"/>
  <c r="H48" i="4"/>
  <c r="H44" i="4"/>
  <c r="H43" i="4"/>
  <c r="H41" i="4"/>
  <c r="H40" i="4"/>
  <c r="H39" i="4"/>
  <c r="H36" i="4"/>
  <c r="H33" i="4"/>
  <c r="H28" i="4"/>
  <c r="H27" i="4"/>
  <c r="H26" i="4"/>
  <c r="H17" i="4"/>
  <c r="H16" i="4"/>
  <c r="H15" i="4"/>
  <c r="H14" i="4"/>
  <c r="H13" i="4"/>
  <c r="H12" i="4"/>
  <c r="H11" i="4"/>
  <c r="O60" i="4" l="1"/>
  <c r="P13" i="8"/>
  <c r="P33" i="8"/>
  <c r="P49" i="8"/>
  <c r="P57" i="8"/>
  <c r="P27" i="7"/>
  <c r="P17" i="8"/>
  <c r="P21" i="8"/>
  <c r="P53" i="8"/>
  <c r="P22" i="4"/>
  <c r="P30" i="4"/>
  <c r="P19" i="4"/>
  <c r="P31" i="4"/>
  <c r="P20" i="4"/>
  <c r="P24" i="4"/>
  <c r="P32" i="4"/>
  <c r="P42" i="4"/>
  <c r="P41" i="7"/>
  <c r="P20" i="8"/>
  <c r="P23" i="4"/>
  <c r="P21" i="4"/>
  <c r="P25" i="4"/>
  <c r="P29" i="4"/>
  <c r="O28" i="7"/>
  <c r="O9" i="8"/>
  <c r="O36" i="6"/>
  <c r="P33" i="4"/>
  <c r="P12" i="7"/>
  <c r="O35" i="4"/>
  <c r="P30" i="8"/>
  <c r="P36" i="8"/>
  <c r="P14" i="8"/>
  <c r="P18" i="8"/>
  <c r="P22" i="8"/>
  <c r="P26" i="8"/>
  <c r="P38" i="8"/>
  <c r="P42" i="8"/>
  <c r="P46" i="8"/>
  <c r="P54" i="8"/>
  <c r="P25" i="8"/>
  <c r="P37" i="8"/>
  <c r="P61" i="8"/>
  <c r="P12" i="8"/>
  <c r="P28" i="8"/>
  <c r="P32" i="8"/>
  <c r="P60" i="8"/>
  <c r="O33" i="7"/>
  <c r="P24" i="7"/>
  <c r="P13" i="7"/>
  <c r="P17" i="7"/>
  <c r="P35" i="7"/>
  <c r="G9" i="7"/>
  <c r="P43" i="7"/>
  <c r="P29" i="7"/>
  <c r="P32" i="7"/>
  <c r="P44" i="7"/>
  <c r="P21" i="7"/>
  <c r="P40" i="6"/>
  <c r="O23" i="6"/>
  <c r="P35" i="6"/>
  <c r="G9" i="6"/>
  <c r="P11" i="6"/>
  <c r="P15" i="6"/>
  <c r="P19" i="6"/>
  <c r="K9" i="6"/>
  <c r="O37" i="6"/>
  <c r="O22" i="6"/>
  <c r="P27" i="6"/>
  <c r="O10" i="6"/>
  <c r="P14" i="6"/>
  <c r="P26" i="6"/>
  <c r="P38" i="6"/>
  <c r="P57" i="4"/>
  <c r="P64" i="4"/>
  <c r="O59" i="4"/>
  <c r="K34" i="4"/>
  <c r="K9" i="4" s="1"/>
  <c r="O10" i="4"/>
  <c r="P13" i="4"/>
  <c r="P71" i="4"/>
  <c r="L68" i="4"/>
  <c r="P61" i="4"/>
  <c r="O53" i="4"/>
  <c r="G34" i="4"/>
  <c r="K9" i="7"/>
  <c r="O9" i="7" s="1"/>
  <c r="P72" i="4"/>
  <c r="P52" i="8"/>
  <c r="P48" i="8"/>
  <c r="P44" i="8"/>
  <c r="P11" i="8"/>
  <c r="P15" i="8"/>
  <c r="P19" i="8"/>
  <c r="P27" i="8"/>
  <c r="P31" i="8"/>
  <c r="P35" i="8"/>
  <c r="P43" i="8"/>
  <c r="P47" i="8"/>
  <c r="P51" i="8"/>
  <c r="P55" i="8"/>
  <c r="P59" i="8"/>
  <c r="P38" i="7"/>
  <c r="P36" i="7"/>
  <c r="P34" i="7"/>
  <c r="P31" i="7"/>
  <c r="P46" i="7"/>
  <c r="P16" i="7"/>
  <c r="P14" i="7"/>
  <c r="P52" i="7"/>
  <c r="P50" i="7"/>
  <c r="P51" i="7"/>
  <c r="P48" i="7"/>
  <c r="P47" i="7"/>
  <c r="P42" i="7"/>
  <c r="P30" i="7"/>
  <c r="P37" i="7"/>
  <c r="P26" i="7"/>
  <c r="P15" i="7"/>
  <c r="P11" i="7"/>
  <c r="P31" i="6"/>
  <c r="P30" i="6"/>
  <c r="P18" i="6"/>
  <c r="P16" i="6"/>
  <c r="P20" i="6"/>
  <c r="P32" i="6"/>
  <c r="P13" i="6"/>
  <c r="P17" i="6"/>
  <c r="P21" i="6"/>
  <c r="P25" i="6"/>
  <c r="P29" i="6"/>
  <c r="P12" i="6"/>
  <c r="P24" i="6"/>
  <c r="P68" i="4"/>
  <c r="P67" i="4"/>
  <c r="P63" i="4"/>
  <c r="P43" i="4"/>
  <c r="P52" i="4"/>
  <c r="P15" i="4"/>
  <c r="P39" i="4"/>
  <c r="P11" i="4"/>
  <c r="P62" i="4"/>
  <c r="P66" i="4"/>
  <c r="P70" i="4"/>
  <c r="P54" i="4"/>
  <c r="P41" i="4"/>
  <c r="P48" i="4"/>
  <c r="P51" i="4"/>
  <c r="P55" i="4"/>
  <c r="P50" i="4"/>
  <c r="P27" i="4"/>
  <c r="P26" i="4"/>
  <c r="P17" i="4"/>
  <c r="P14" i="4"/>
  <c r="P73" i="4"/>
  <c r="P58" i="4"/>
  <c r="P36" i="4"/>
  <c r="P40" i="4"/>
  <c r="P44" i="4"/>
  <c r="P49" i="4"/>
  <c r="P28" i="4"/>
  <c r="P12" i="4"/>
  <c r="P16" i="4"/>
  <c r="L53" i="5"/>
  <c r="G48" i="5"/>
  <c r="O48" i="5" s="1"/>
  <c r="G45" i="5"/>
  <c r="O45" i="5" s="1"/>
  <c r="G42" i="5"/>
  <c r="O42" i="5" s="1"/>
  <c r="G39" i="5"/>
  <c r="O39" i="5" s="1"/>
  <c r="G34" i="5"/>
  <c r="G31" i="5"/>
  <c r="G28" i="5"/>
  <c r="G18" i="5"/>
  <c r="G14" i="5"/>
  <c r="O14" i="5" s="1"/>
  <c r="G10" i="5"/>
  <c r="O10" i="5" s="1"/>
  <c r="L9" i="5"/>
  <c r="L52" i="5"/>
  <c r="O53" i="5"/>
  <c r="O51" i="5"/>
  <c r="O50" i="5"/>
  <c r="O49" i="5"/>
  <c r="O47" i="5"/>
  <c r="O46" i="5"/>
  <c r="O44" i="5"/>
  <c r="O43" i="5"/>
  <c r="O41" i="5"/>
  <c r="O40" i="5"/>
  <c r="O38" i="5"/>
  <c r="O37" i="5"/>
  <c r="O36" i="5"/>
  <c r="O35" i="5"/>
  <c r="O33" i="5"/>
  <c r="O32" i="5"/>
  <c r="O30" i="5"/>
  <c r="O29" i="5"/>
  <c r="O27" i="5"/>
  <c r="O26" i="5"/>
  <c r="O25" i="5"/>
  <c r="O24" i="5"/>
  <c r="O23" i="5"/>
  <c r="O22" i="5"/>
  <c r="O21" i="5"/>
  <c r="O20" i="5"/>
  <c r="O19" i="5"/>
  <c r="O16" i="5"/>
  <c r="O15" i="5"/>
  <c r="O13" i="5"/>
  <c r="O12" i="5"/>
  <c r="O11" i="5"/>
  <c r="O52" i="5"/>
  <c r="N53" i="5"/>
  <c r="N51" i="5"/>
  <c r="N50" i="5"/>
  <c r="N49" i="5"/>
  <c r="N47" i="5"/>
  <c r="N46" i="5"/>
  <c r="N44" i="5"/>
  <c r="N43" i="5"/>
  <c r="N41" i="5"/>
  <c r="N40" i="5"/>
  <c r="N38" i="5"/>
  <c r="N37" i="5"/>
  <c r="N36" i="5"/>
  <c r="N35" i="5"/>
  <c r="N33" i="5"/>
  <c r="N32" i="5"/>
  <c r="N30" i="5"/>
  <c r="N29" i="5"/>
  <c r="N27" i="5"/>
  <c r="N26" i="5"/>
  <c r="N25" i="5"/>
  <c r="N24" i="5"/>
  <c r="N23" i="5"/>
  <c r="N22" i="5"/>
  <c r="N21" i="5"/>
  <c r="N20" i="5"/>
  <c r="N19" i="5"/>
  <c r="N16" i="5"/>
  <c r="N15" i="5"/>
  <c r="N13" i="5"/>
  <c r="N12" i="5"/>
  <c r="N11" i="5"/>
  <c r="N52" i="5"/>
  <c r="H50" i="5"/>
  <c r="H49" i="5"/>
  <c r="H46" i="5"/>
  <c r="H44" i="5"/>
  <c r="H43" i="5"/>
  <c r="H41" i="5"/>
  <c r="H40" i="5"/>
  <c r="H37" i="5"/>
  <c r="H36" i="5"/>
  <c r="H35" i="5"/>
  <c r="H33" i="5"/>
  <c r="H32" i="5"/>
  <c r="H30" i="5"/>
  <c r="H29" i="5"/>
  <c r="H27" i="5"/>
  <c r="H26" i="5"/>
  <c r="H25" i="5"/>
  <c r="H24" i="5"/>
  <c r="H23" i="5"/>
  <c r="H22" i="5"/>
  <c r="H21" i="5"/>
  <c r="H19" i="5"/>
  <c r="H16" i="5"/>
  <c r="H15" i="5"/>
  <c r="H13" i="5"/>
  <c r="H12" i="5"/>
  <c r="H11" i="5"/>
  <c r="O13" i="3"/>
  <c r="O12" i="3"/>
  <c r="O11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43" i="3"/>
  <c r="O56" i="3"/>
  <c r="O55" i="3"/>
  <c r="O54" i="3"/>
  <c r="O53" i="3"/>
  <c r="O52" i="3"/>
  <c r="O51" i="3"/>
  <c r="O50" i="3"/>
  <c r="O49" i="3"/>
  <c r="O48" i="3"/>
  <c r="O47" i="3"/>
  <c r="O46" i="3"/>
  <c r="O45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75" i="3"/>
  <c r="O74" i="3"/>
  <c r="O73" i="3"/>
  <c r="O72" i="3"/>
  <c r="O71" i="3"/>
  <c r="O42" i="3"/>
  <c r="O14" i="3"/>
  <c r="N13" i="3"/>
  <c r="N12" i="3"/>
  <c r="N11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43" i="3"/>
  <c r="N56" i="3"/>
  <c r="N55" i="3"/>
  <c r="N54" i="3"/>
  <c r="N53" i="3"/>
  <c r="N52" i="3"/>
  <c r="N51" i="3"/>
  <c r="P51" i="3" s="1"/>
  <c r="N50" i="3"/>
  <c r="N49" i="3"/>
  <c r="N48" i="3"/>
  <c r="N47" i="3"/>
  <c r="N46" i="3"/>
  <c r="N45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75" i="3"/>
  <c r="N74" i="3"/>
  <c r="N73" i="3"/>
  <c r="N14" i="3"/>
  <c r="L74" i="3"/>
  <c r="G57" i="3"/>
  <c r="O57" i="3" s="1"/>
  <c r="K44" i="3"/>
  <c r="G44" i="3"/>
  <c r="K16" i="3"/>
  <c r="G16" i="3"/>
  <c r="G10" i="3"/>
  <c r="O10" i="3" s="1"/>
  <c r="G9" i="3" l="1"/>
  <c r="P39" i="3"/>
  <c r="P59" i="3"/>
  <c r="P63" i="3"/>
  <c r="P67" i="3"/>
  <c r="P45" i="3"/>
  <c r="P53" i="3"/>
  <c r="P20" i="3"/>
  <c r="P24" i="3"/>
  <c r="P28" i="3"/>
  <c r="P32" i="3"/>
  <c r="P36" i="3"/>
  <c r="P40" i="3"/>
  <c r="P13" i="3"/>
  <c r="P15" i="5"/>
  <c r="P25" i="5"/>
  <c r="P20" i="5"/>
  <c r="P60" i="3"/>
  <c r="P68" i="3"/>
  <c r="P50" i="3"/>
  <c r="P17" i="3"/>
  <c r="P29" i="3"/>
  <c r="P37" i="3"/>
  <c r="P61" i="3"/>
  <c r="P65" i="3"/>
  <c r="P69" i="3"/>
  <c r="P47" i="3"/>
  <c r="P55" i="3"/>
  <c r="P18" i="3"/>
  <c r="P22" i="3"/>
  <c r="P26" i="3"/>
  <c r="P30" i="3"/>
  <c r="P34" i="3"/>
  <c r="P38" i="3"/>
  <c r="P11" i="3"/>
  <c r="P64" i="3"/>
  <c r="P46" i="3"/>
  <c r="P54" i="3"/>
  <c r="P21" i="3"/>
  <c r="P25" i="3"/>
  <c r="P33" i="3"/>
  <c r="P41" i="3"/>
  <c r="P49" i="3"/>
  <c r="P58" i="3"/>
  <c r="P62" i="3"/>
  <c r="P66" i="3"/>
  <c r="P70" i="3"/>
  <c r="P48" i="3"/>
  <c r="P52" i="3"/>
  <c r="P56" i="3"/>
  <c r="P19" i="3"/>
  <c r="P23" i="3"/>
  <c r="P27" i="3"/>
  <c r="P31" i="3"/>
  <c r="P35" i="3"/>
  <c r="P12" i="3"/>
  <c r="P38" i="5"/>
  <c r="P47" i="5"/>
  <c r="N28" i="5"/>
  <c r="N34" i="5"/>
  <c r="N31" i="5"/>
  <c r="P44" i="5"/>
  <c r="O28" i="5"/>
  <c r="P51" i="5"/>
  <c r="P11" i="5"/>
  <c r="P16" i="5"/>
  <c r="P22" i="5"/>
  <c r="P26" i="5"/>
  <c r="K9" i="3"/>
  <c r="O9" i="6"/>
  <c r="O34" i="4"/>
  <c r="O18" i="5"/>
  <c r="P32" i="5"/>
  <c r="P49" i="5"/>
  <c r="N18" i="5"/>
  <c r="G17" i="5"/>
  <c r="O17" i="5" s="1"/>
  <c r="P24" i="5"/>
  <c r="O31" i="5"/>
  <c r="P12" i="5"/>
  <c r="P19" i="5"/>
  <c r="P53" i="5"/>
  <c r="P35" i="5"/>
  <c r="O34" i="5"/>
  <c r="G9" i="4"/>
  <c r="O9" i="4" s="1"/>
  <c r="O44" i="3"/>
  <c r="O16" i="3"/>
  <c r="P28" i="5"/>
  <c r="P52" i="5"/>
  <c r="P50" i="5"/>
  <c r="P46" i="5"/>
  <c r="P43" i="5"/>
  <c r="P40" i="5"/>
  <c r="P41" i="5"/>
  <c r="P37" i="5"/>
  <c r="P36" i="5"/>
  <c r="P29" i="5"/>
  <c r="P30" i="5"/>
  <c r="P33" i="5"/>
  <c r="P27" i="5"/>
  <c r="P23" i="5"/>
  <c r="P21" i="5"/>
  <c r="P13" i="5"/>
  <c r="P34" i="5" l="1"/>
  <c r="P31" i="5"/>
  <c r="O9" i="3"/>
  <c r="G9" i="5"/>
  <c r="O9" i="5" s="1"/>
  <c r="P18" i="5"/>
  <c r="P79" i="3"/>
  <c r="P78" i="3"/>
  <c r="P77" i="3"/>
  <c r="P14" i="3"/>
  <c r="L41" i="3"/>
  <c r="L39" i="3"/>
  <c r="L56" i="3"/>
  <c r="L55" i="3"/>
  <c r="L75" i="3"/>
  <c r="H70" i="3"/>
  <c r="H69" i="3"/>
  <c r="H68" i="3"/>
  <c r="H67" i="3"/>
  <c r="H66" i="3"/>
  <c r="H65" i="3"/>
  <c r="H64" i="3"/>
  <c r="H63" i="3"/>
  <c r="H62" i="3"/>
  <c r="H61" i="3"/>
  <c r="H59" i="3"/>
  <c r="H58" i="3"/>
  <c r="H53" i="3"/>
  <c r="H52" i="3"/>
  <c r="H51" i="3"/>
  <c r="H50" i="3"/>
  <c r="H48" i="3"/>
  <c r="H47" i="3"/>
  <c r="H46" i="3"/>
  <c r="H45" i="3"/>
  <c r="H43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1" i="3"/>
  <c r="H20" i="3"/>
  <c r="H19" i="3"/>
  <c r="H18" i="3"/>
  <c r="H17" i="3"/>
  <c r="H13" i="3"/>
  <c r="H12" i="3"/>
  <c r="H11" i="3"/>
  <c r="H14" i="3"/>
  <c r="O33" i="2"/>
  <c r="O31" i="2"/>
  <c r="O30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32" i="2"/>
  <c r="O29" i="2"/>
  <c r="O13" i="2"/>
  <c r="O11" i="2"/>
  <c r="N32" i="2"/>
  <c r="N33" i="2"/>
  <c r="N31" i="2"/>
  <c r="N30" i="2"/>
  <c r="N28" i="2"/>
  <c r="N27" i="2"/>
  <c r="N26" i="2"/>
  <c r="N25" i="2"/>
  <c r="N24" i="2"/>
  <c r="N23" i="2"/>
  <c r="N22" i="2"/>
  <c r="N21" i="2"/>
  <c r="N19" i="2"/>
  <c r="P19" i="2" s="1"/>
  <c r="N18" i="2"/>
  <c r="N17" i="2"/>
  <c r="N16" i="2"/>
  <c r="N15" i="2"/>
  <c r="P15" i="2" s="1"/>
  <c r="N14" i="2"/>
  <c r="N13" i="2"/>
  <c r="N11" i="2"/>
  <c r="K9" i="2"/>
  <c r="G20" i="2"/>
  <c r="O20" i="2" s="1"/>
  <c r="G12" i="2"/>
  <c r="O12" i="2" s="1"/>
  <c r="L31" i="2"/>
  <c r="L28" i="2"/>
  <c r="H33" i="2"/>
  <c r="H30" i="2"/>
  <c r="H25" i="2"/>
  <c r="H24" i="2"/>
  <c r="H23" i="2"/>
  <c r="H22" i="2"/>
  <c r="H21" i="2"/>
  <c r="H19" i="2"/>
  <c r="H18" i="2"/>
  <c r="H17" i="2"/>
  <c r="H16" i="2"/>
  <c r="H15" i="2"/>
  <c r="H14" i="2"/>
  <c r="H13" i="2"/>
  <c r="H11" i="2"/>
  <c r="H32" i="2"/>
  <c r="O67" i="1"/>
  <c r="O65" i="1"/>
  <c r="O64" i="1"/>
  <c r="O63" i="1"/>
  <c r="O62" i="1"/>
  <c r="O61" i="1"/>
  <c r="O60" i="1"/>
  <c r="O57" i="1"/>
  <c r="O56" i="1"/>
  <c r="O55" i="1"/>
  <c r="O54" i="1"/>
  <c r="O53" i="1"/>
  <c r="O52" i="1"/>
  <c r="O51" i="1"/>
  <c r="O50" i="1"/>
  <c r="O49" i="1"/>
  <c r="O48" i="1"/>
  <c r="O47" i="1"/>
  <c r="O46" i="1"/>
  <c r="O44" i="1"/>
  <c r="O43" i="1"/>
  <c r="O42" i="1"/>
  <c r="O41" i="1"/>
  <c r="O40" i="1"/>
  <c r="O39" i="1"/>
  <c r="O38" i="1"/>
  <c r="O37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N67" i="1"/>
  <c r="N65" i="1"/>
  <c r="N64" i="1"/>
  <c r="N63" i="1"/>
  <c r="N62" i="1"/>
  <c r="N61" i="1"/>
  <c r="N60" i="1"/>
  <c r="N57" i="1"/>
  <c r="N56" i="1"/>
  <c r="N55" i="1"/>
  <c r="N54" i="1"/>
  <c r="N53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K45" i="1"/>
  <c r="G59" i="1"/>
  <c r="G58" i="1" s="1"/>
  <c r="G45" i="1"/>
  <c r="H52" i="1"/>
  <c r="G36" i="1"/>
  <c r="G28" i="1"/>
  <c r="G19" i="1"/>
  <c r="G10" i="1"/>
  <c r="O10" i="1" s="1"/>
  <c r="L9" i="1"/>
  <c r="L57" i="1"/>
  <c r="H66" i="1"/>
  <c r="H67" i="1"/>
  <c r="H64" i="1"/>
  <c r="H63" i="1"/>
  <c r="H62" i="1"/>
  <c r="H61" i="1"/>
  <c r="H60" i="1"/>
  <c r="H56" i="1"/>
  <c r="H55" i="1"/>
  <c r="H54" i="1"/>
  <c r="H53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P23" i="2" l="1"/>
  <c r="P26" i="2"/>
  <c r="P31" i="2"/>
  <c r="P16" i="2"/>
  <c r="P21" i="2"/>
  <c r="P25" i="2"/>
  <c r="P30" i="2"/>
  <c r="P18" i="2"/>
  <c r="P27" i="2"/>
  <c r="P17" i="2"/>
  <c r="P22" i="2"/>
  <c r="P33" i="2"/>
  <c r="P14" i="2"/>
  <c r="G10" i="2"/>
  <c r="P24" i="2"/>
  <c r="P28" i="2"/>
  <c r="G9" i="1"/>
  <c r="O9" i="1" s="1"/>
  <c r="P52" i="1"/>
  <c r="P13" i="2"/>
  <c r="P33" i="1"/>
  <c r="O25" i="15"/>
  <c r="P29" i="15"/>
  <c r="P28" i="15"/>
  <c r="P27" i="15"/>
  <c r="P26" i="15"/>
  <c r="O10" i="2" l="1"/>
  <c r="G9" i="2"/>
  <c r="O9" i="2" s="1"/>
  <c r="K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O23" i="15" l="1"/>
  <c r="P17" i="15"/>
  <c r="P21" i="15"/>
  <c r="P22" i="15"/>
  <c r="P20" i="15"/>
  <c r="P13" i="15"/>
  <c r="P11" i="15"/>
  <c r="P18" i="15"/>
  <c r="P14" i="15"/>
  <c r="P10" i="15"/>
  <c r="O31" i="15"/>
  <c r="P9" i="15"/>
  <c r="P19" i="15"/>
  <c r="P16" i="15"/>
  <c r="P15" i="15"/>
  <c r="P12" i="15"/>
  <c r="F23" i="15"/>
  <c r="J37" i="6" l="1"/>
  <c r="I37" i="6"/>
  <c r="F37" i="6"/>
  <c r="J36" i="6" l="1"/>
  <c r="L36" i="6" s="1"/>
  <c r="L37" i="6"/>
  <c r="F36" i="6"/>
  <c r="H37" i="6"/>
  <c r="N37" i="6"/>
  <c r="P37" i="6" s="1"/>
  <c r="N25" i="15"/>
  <c r="P25" i="15" s="1"/>
  <c r="M25" i="15"/>
  <c r="I23" i="15"/>
  <c r="E23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30" i="14"/>
  <c r="M22" i="14"/>
  <c r="M12" i="14"/>
  <c r="M11" i="14"/>
  <c r="F10" i="14"/>
  <c r="E10" i="14"/>
  <c r="E9" i="14" s="1"/>
  <c r="M9" i="14" s="1"/>
  <c r="F9" i="14"/>
  <c r="F56" i="13"/>
  <c r="M51" i="13"/>
  <c r="F51" i="13"/>
  <c r="E51" i="13"/>
  <c r="M49" i="13"/>
  <c r="F49" i="13"/>
  <c r="E49" i="13"/>
  <c r="M47" i="13"/>
  <c r="F47" i="13"/>
  <c r="E47" i="13"/>
  <c r="M45" i="13"/>
  <c r="F45" i="13"/>
  <c r="E45" i="13"/>
  <c r="M43" i="13"/>
  <c r="F43" i="13"/>
  <c r="E43" i="13"/>
  <c r="M33" i="13"/>
  <c r="M31" i="13"/>
  <c r="F30" i="13"/>
  <c r="E30" i="13"/>
  <c r="F28" i="13"/>
  <c r="M26" i="13"/>
  <c r="F26" i="13"/>
  <c r="E26" i="13"/>
  <c r="M23" i="13"/>
  <c r="M21" i="13"/>
  <c r="M18" i="13"/>
  <c r="M17" i="13"/>
  <c r="M13" i="13"/>
  <c r="M12" i="13"/>
  <c r="M11" i="13"/>
  <c r="F10" i="13"/>
  <c r="E10" i="13"/>
  <c r="N27" i="12"/>
  <c r="P27" i="12" s="1"/>
  <c r="M27" i="12"/>
  <c r="M26" i="12" s="1"/>
  <c r="M20" i="12"/>
  <c r="F20" i="12"/>
  <c r="E20" i="12"/>
  <c r="M19" i="12"/>
  <c r="F19" i="12"/>
  <c r="E19" i="12"/>
  <c r="M16" i="12"/>
  <c r="M13" i="12" s="1"/>
  <c r="F13" i="12"/>
  <c r="E13" i="12"/>
  <c r="M12" i="12"/>
  <c r="M11" i="12"/>
  <c r="J10" i="12"/>
  <c r="I10" i="12"/>
  <c r="I9" i="12" s="1"/>
  <c r="F10" i="12"/>
  <c r="E10" i="12"/>
  <c r="M37" i="11"/>
  <c r="M36" i="11"/>
  <c r="M34" i="11"/>
  <c r="M33" i="11"/>
  <c r="M32" i="11"/>
  <c r="J31" i="11"/>
  <c r="L31" i="11" s="1"/>
  <c r="I31" i="11"/>
  <c r="I9" i="11" s="1"/>
  <c r="F31" i="11"/>
  <c r="E31" i="11"/>
  <c r="M27" i="11"/>
  <c r="M26" i="11"/>
  <c r="M25" i="11"/>
  <c r="F24" i="11"/>
  <c r="E24" i="11"/>
  <c r="M23" i="11"/>
  <c r="M22" i="11" s="1"/>
  <c r="F22" i="11"/>
  <c r="E22" i="11"/>
  <c r="M21" i="11"/>
  <c r="M19" i="11"/>
  <c r="F18" i="11"/>
  <c r="E18" i="11"/>
  <c r="M17" i="11"/>
  <c r="M16" i="11" s="1"/>
  <c r="F16" i="11"/>
  <c r="E16" i="11"/>
  <c r="M15" i="11"/>
  <c r="M14" i="11"/>
  <c r="M13" i="11"/>
  <c r="M12" i="11"/>
  <c r="M11" i="11"/>
  <c r="F10" i="11"/>
  <c r="E10" i="11"/>
  <c r="M32" i="10"/>
  <c r="J32" i="10"/>
  <c r="I32" i="10"/>
  <c r="I9" i="10" s="1"/>
  <c r="M28" i="10"/>
  <c r="M27" i="10"/>
  <c r="M26" i="10"/>
  <c r="M23" i="10"/>
  <c r="F22" i="10"/>
  <c r="E22" i="10"/>
  <c r="M22" i="10" s="1"/>
  <c r="M21" i="10"/>
  <c r="M20" i="10"/>
  <c r="M19" i="10"/>
  <c r="M18" i="10"/>
  <c r="M17" i="10"/>
  <c r="M16" i="10"/>
  <c r="M15" i="10"/>
  <c r="M14" i="10"/>
  <c r="M13" i="10"/>
  <c r="M12" i="10"/>
  <c r="M11" i="10"/>
  <c r="F10" i="10"/>
  <c r="E10" i="10"/>
  <c r="M41" i="9"/>
  <c r="M40" i="9"/>
  <c r="M39" i="9"/>
  <c r="M38" i="9"/>
  <c r="M37" i="9"/>
  <c r="M36" i="9"/>
  <c r="M35" i="9"/>
  <c r="F34" i="9"/>
  <c r="E34" i="9"/>
  <c r="M34" i="9" s="1"/>
  <c r="M33" i="9"/>
  <c r="M32" i="9"/>
  <c r="M29" i="9"/>
  <c r="M28" i="9"/>
  <c r="J26" i="9"/>
  <c r="L26" i="9" s="1"/>
  <c r="I26" i="9"/>
  <c r="I14" i="9" s="1"/>
  <c r="I9" i="9" s="1"/>
  <c r="F26" i="9"/>
  <c r="E26" i="9"/>
  <c r="M25" i="9"/>
  <c r="M24" i="9"/>
  <c r="M23" i="9"/>
  <c r="M22" i="9"/>
  <c r="F15" i="9"/>
  <c r="E15" i="9"/>
  <c r="M12" i="9"/>
  <c r="F12" i="9"/>
  <c r="E12" i="9"/>
  <c r="M10" i="9"/>
  <c r="F10" i="9"/>
  <c r="E10" i="9"/>
  <c r="M61" i="8"/>
  <c r="M60" i="8"/>
  <c r="M59" i="8"/>
  <c r="I58" i="8"/>
  <c r="F58" i="8"/>
  <c r="E58" i="8"/>
  <c r="F56" i="8"/>
  <c r="M55" i="8"/>
  <c r="M54" i="8"/>
  <c r="M53" i="8"/>
  <c r="M52" i="8"/>
  <c r="M51" i="8"/>
  <c r="F50" i="8"/>
  <c r="E50" i="8"/>
  <c r="M45" i="8"/>
  <c r="F45" i="8"/>
  <c r="E45" i="8"/>
  <c r="M40" i="8"/>
  <c r="F40" i="8"/>
  <c r="E40" i="8"/>
  <c r="M34" i="8"/>
  <c r="F34" i="8"/>
  <c r="E34" i="8"/>
  <c r="M29" i="8"/>
  <c r="E29" i="8"/>
  <c r="M24" i="8"/>
  <c r="F24" i="8"/>
  <c r="E24" i="8"/>
  <c r="M22" i="8"/>
  <c r="M20" i="8"/>
  <c r="M19" i="8"/>
  <c r="M18" i="8"/>
  <c r="M17" i="8"/>
  <c r="J16" i="8"/>
  <c r="L16" i="8" s="1"/>
  <c r="E16" i="8"/>
  <c r="M16" i="8" s="1"/>
  <c r="M15" i="8"/>
  <c r="M10" i="8" s="1"/>
  <c r="J10" i="8"/>
  <c r="L10" i="8" s="1"/>
  <c r="I10" i="8"/>
  <c r="F10" i="8"/>
  <c r="E10" i="8"/>
  <c r="M47" i="7"/>
  <c r="E46" i="7"/>
  <c r="M46" i="7" s="1"/>
  <c r="M44" i="7"/>
  <c r="M42" i="7"/>
  <c r="J40" i="7"/>
  <c r="I40" i="7"/>
  <c r="M40" i="7" s="1"/>
  <c r="M39" i="7" s="1"/>
  <c r="J39" i="7"/>
  <c r="M38" i="7"/>
  <c r="M37" i="7"/>
  <c r="M36" i="7"/>
  <c r="M35" i="7"/>
  <c r="M34" i="7"/>
  <c r="J33" i="7"/>
  <c r="L33" i="7" s="1"/>
  <c r="I33" i="7"/>
  <c r="F33" i="7"/>
  <c r="E33" i="7"/>
  <c r="M32" i="7"/>
  <c r="M31" i="7"/>
  <c r="M30" i="7"/>
  <c r="M29" i="7"/>
  <c r="J28" i="7"/>
  <c r="L28" i="7" s="1"/>
  <c r="I28" i="7"/>
  <c r="F28" i="7"/>
  <c r="E28" i="7"/>
  <c r="M27" i="7"/>
  <c r="M26" i="7"/>
  <c r="M24" i="7"/>
  <c r="M19" i="7"/>
  <c r="J18" i="7"/>
  <c r="I18" i="7"/>
  <c r="M17" i="7"/>
  <c r="M15" i="7"/>
  <c r="M14" i="7"/>
  <c r="M13" i="7"/>
  <c r="M12" i="7"/>
  <c r="F10" i="7"/>
  <c r="E10" i="7"/>
  <c r="M35" i="6"/>
  <c r="E34" i="6"/>
  <c r="M34" i="6" s="1"/>
  <c r="M29" i="6"/>
  <c r="M28" i="6"/>
  <c r="M27" i="6"/>
  <c r="J23" i="6"/>
  <c r="I23" i="6"/>
  <c r="F23" i="6"/>
  <c r="E23" i="6"/>
  <c r="M20" i="6"/>
  <c r="M19" i="6"/>
  <c r="M11" i="6"/>
  <c r="I10" i="6"/>
  <c r="I9" i="6" s="1"/>
  <c r="F10" i="6"/>
  <c r="E10" i="6"/>
  <c r="M81" i="4"/>
  <c r="M80" i="4" s="1"/>
  <c r="N78" i="4"/>
  <c r="N76" i="4"/>
  <c r="N75" i="4"/>
  <c r="M73" i="4"/>
  <c r="M72" i="4" s="1"/>
  <c r="I72" i="4"/>
  <c r="M71" i="4"/>
  <c r="M70" i="4"/>
  <c r="J69" i="4"/>
  <c r="I69" i="4"/>
  <c r="M69" i="4" s="1"/>
  <c r="M67" i="4"/>
  <c r="M66" i="4"/>
  <c r="M65" i="4"/>
  <c r="M63" i="4"/>
  <c r="M62" i="4"/>
  <c r="J60" i="4"/>
  <c r="I60" i="4"/>
  <c r="I59" i="4" s="1"/>
  <c r="F60" i="4"/>
  <c r="F59" i="4" s="1"/>
  <c r="E60" i="4"/>
  <c r="E59" i="4" s="1"/>
  <c r="M58" i="4"/>
  <c r="M55" i="4"/>
  <c r="J53" i="4"/>
  <c r="L53" i="4" s="1"/>
  <c r="I53" i="4"/>
  <c r="F53" i="4"/>
  <c r="E53" i="4"/>
  <c r="M45" i="4"/>
  <c r="M41" i="4"/>
  <c r="J35" i="4"/>
  <c r="I35" i="4"/>
  <c r="F35" i="4"/>
  <c r="E35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F18" i="4"/>
  <c r="E18" i="4"/>
  <c r="M18" i="4" s="1"/>
  <c r="M17" i="4"/>
  <c r="M16" i="4"/>
  <c r="M15" i="4"/>
  <c r="M14" i="4"/>
  <c r="M13" i="4"/>
  <c r="M12" i="4"/>
  <c r="M11" i="4"/>
  <c r="F10" i="4"/>
  <c r="E10" i="4"/>
  <c r="M10" i="4" s="1"/>
  <c r="I52" i="5"/>
  <c r="I9" i="5" s="1"/>
  <c r="M50" i="5"/>
  <c r="M49" i="5"/>
  <c r="F48" i="5"/>
  <c r="E48" i="5"/>
  <c r="M48" i="5" s="1"/>
  <c r="M45" i="5"/>
  <c r="F45" i="5"/>
  <c r="E45" i="5"/>
  <c r="M42" i="5"/>
  <c r="F42" i="5"/>
  <c r="E42" i="5"/>
  <c r="M41" i="5"/>
  <c r="M40" i="5"/>
  <c r="F39" i="5"/>
  <c r="E39" i="5"/>
  <c r="M36" i="5"/>
  <c r="M35" i="5"/>
  <c r="F34" i="5"/>
  <c r="H34" i="5" s="1"/>
  <c r="E34" i="5"/>
  <c r="M33" i="5"/>
  <c r="M32" i="5"/>
  <c r="F31" i="5"/>
  <c r="H31" i="5" s="1"/>
  <c r="E31" i="5"/>
  <c r="M29" i="5"/>
  <c r="M28" i="5" s="1"/>
  <c r="F28" i="5"/>
  <c r="H28" i="5" s="1"/>
  <c r="E28" i="5"/>
  <c r="M27" i="5"/>
  <c r="M19" i="5"/>
  <c r="F18" i="5"/>
  <c r="H18" i="5" s="1"/>
  <c r="E18" i="5"/>
  <c r="F14" i="5"/>
  <c r="E14" i="5"/>
  <c r="M14" i="5" s="1"/>
  <c r="M10" i="5"/>
  <c r="F10" i="5"/>
  <c r="E10" i="5"/>
  <c r="M78" i="3"/>
  <c r="M77" i="3" s="1"/>
  <c r="M72" i="3"/>
  <c r="M71" i="3" s="1"/>
  <c r="J72" i="3"/>
  <c r="I72" i="3"/>
  <c r="I71" i="3" s="1"/>
  <c r="M70" i="3"/>
  <c r="M64" i="3"/>
  <c r="M60" i="3"/>
  <c r="F57" i="3"/>
  <c r="E57" i="3"/>
  <c r="M56" i="3"/>
  <c r="M53" i="3"/>
  <c r="M49" i="3"/>
  <c r="M45" i="3"/>
  <c r="J44" i="3"/>
  <c r="L44" i="3" s="1"/>
  <c r="I44" i="3"/>
  <c r="F44" i="3"/>
  <c r="E44" i="3"/>
  <c r="M42" i="3"/>
  <c r="F42" i="3"/>
  <c r="M41" i="3"/>
  <c r="M39" i="3"/>
  <c r="M35" i="3"/>
  <c r="M33" i="3"/>
  <c r="M31" i="3"/>
  <c r="M26" i="3"/>
  <c r="M25" i="3"/>
  <c r="M23" i="3"/>
  <c r="M21" i="3"/>
  <c r="M18" i="3"/>
  <c r="M17" i="3"/>
  <c r="J16" i="3"/>
  <c r="L16" i="3" s="1"/>
  <c r="I16" i="3"/>
  <c r="F16" i="3"/>
  <c r="E16" i="3"/>
  <c r="M10" i="3"/>
  <c r="F10" i="3"/>
  <c r="E10" i="3"/>
  <c r="P32" i="2"/>
  <c r="M32" i="2"/>
  <c r="E32" i="2"/>
  <c r="M31" i="2"/>
  <c r="M30" i="2"/>
  <c r="J29" i="2"/>
  <c r="L29" i="2" s="1"/>
  <c r="I29" i="2"/>
  <c r="F29" i="2"/>
  <c r="E29" i="2"/>
  <c r="M28" i="2"/>
  <c r="M24" i="2"/>
  <c r="M22" i="2"/>
  <c r="J20" i="2"/>
  <c r="L20" i="2" s="1"/>
  <c r="I20" i="2"/>
  <c r="I9" i="2" s="1"/>
  <c r="F20" i="2"/>
  <c r="E20" i="2"/>
  <c r="M19" i="2"/>
  <c r="M16" i="2"/>
  <c r="M13" i="2"/>
  <c r="F12" i="2"/>
  <c r="N12" i="2" s="1"/>
  <c r="E12" i="2"/>
  <c r="E10" i="2" s="1"/>
  <c r="M10" i="2" s="1"/>
  <c r="P11" i="2"/>
  <c r="M11" i="2"/>
  <c r="P67" i="1"/>
  <c r="O66" i="1"/>
  <c r="N66" i="1"/>
  <c r="P64" i="1"/>
  <c r="P63" i="1"/>
  <c r="P62" i="1"/>
  <c r="P61" i="1"/>
  <c r="M61" i="1"/>
  <c r="P60" i="1"/>
  <c r="M60" i="1"/>
  <c r="O59" i="1"/>
  <c r="F59" i="1"/>
  <c r="E59" i="1"/>
  <c r="M59" i="1" s="1"/>
  <c r="P57" i="1"/>
  <c r="M57" i="1"/>
  <c r="P56" i="1"/>
  <c r="P55" i="1"/>
  <c r="P54" i="1"/>
  <c r="M54" i="1"/>
  <c r="P53" i="1"/>
  <c r="P51" i="1"/>
  <c r="P50" i="1"/>
  <c r="P49" i="1"/>
  <c r="P47" i="1"/>
  <c r="P46" i="1"/>
  <c r="O45" i="1"/>
  <c r="J45" i="1"/>
  <c r="L45" i="1" s="1"/>
  <c r="I45" i="1"/>
  <c r="F45" i="1"/>
  <c r="E45" i="1"/>
  <c r="P44" i="1"/>
  <c r="P43" i="1"/>
  <c r="P42" i="1"/>
  <c r="P41" i="1"/>
  <c r="P40" i="1"/>
  <c r="P39" i="1"/>
  <c r="P38" i="1"/>
  <c r="P37" i="1"/>
  <c r="O36" i="1"/>
  <c r="M36" i="1"/>
  <c r="F36" i="1"/>
  <c r="N36" i="1" s="1"/>
  <c r="E36" i="1"/>
  <c r="P35" i="1"/>
  <c r="P34" i="1"/>
  <c r="P32" i="1"/>
  <c r="P31" i="1"/>
  <c r="P30" i="1"/>
  <c r="M30" i="1"/>
  <c r="P29" i="1"/>
  <c r="M29" i="1"/>
  <c r="O28" i="1"/>
  <c r="F28" i="1"/>
  <c r="N28" i="1" s="1"/>
  <c r="E28" i="1"/>
  <c r="P27" i="1"/>
  <c r="P26" i="1"/>
  <c r="M26" i="1"/>
  <c r="P25" i="1"/>
  <c r="P24" i="1"/>
  <c r="P23" i="1"/>
  <c r="P22" i="1"/>
  <c r="M22" i="1"/>
  <c r="P21" i="1"/>
  <c r="M21" i="1"/>
  <c r="P20" i="1"/>
  <c r="M20" i="1"/>
  <c r="O19" i="1"/>
  <c r="F19" i="1"/>
  <c r="N19" i="1" s="1"/>
  <c r="E19" i="1"/>
  <c r="P18" i="1"/>
  <c r="M18" i="1"/>
  <c r="P17" i="1"/>
  <c r="P16" i="1"/>
  <c r="P15" i="1"/>
  <c r="M15" i="1"/>
  <c r="P14" i="1"/>
  <c r="P13" i="1"/>
  <c r="M13" i="1"/>
  <c r="P12" i="1"/>
  <c r="M12" i="1"/>
  <c r="P11" i="1"/>
  <c r="M11" i="1"/>
  <c r="F10" i="1"/>
  <c r="N10" i="1" s="1"/>
  <c r="E10" i="1"/>
  <c r="M10" i="1" s="1"/>
  <c r="M39" i="8" l="1"/>
  <c r="N56" i="13"/>
  <c r="P56" i="13" s="1"/>
  <c r="H56" i="13"/>
  <c r="E9" i="12"/>
  <c r="M9" i="12" s="1"/>
  <c r="J9" i="11"/>
  <c r="L9" i="11" s="1"/>
  <c r="J14" i="9"/>
  <c r="J9" i="9" s="1"/>
  <c r="L9" i="9" s="1"/>
  <c r="F23" i="8"/>
  <c r="N23" i="8" s="1"/>
  <c r="P23" i="8" s="1"/>
  <c r="E23" i="8"/>
  <c r="E39" i="8"/>
  <c r="I9" i="8"/>
  <c r="J9" i="8"/>
  <c r="L9" i="8" s="1"/>
  <c r="E9" i="7"/>
  <c r="I34" i="4"/>
  <c r="M53" i="4"/>
  <c r="M18" i="5"/>
  <c r="J59" i="4"/>
  <c r="L59" i="4" s="1"/>
  <c r="L60" i="4"/>
  <c r="H16" i="3"/>
  <c r="N16" i="3"/>
  <c r="H10" i="3"/>
  <c r="F9" i="3"/>
  <c r="H9" i="3" s="1"/>
  <c r="N10" i="3"/>
  <c r="M44" i="3"/>
  <c r="H57" i="3"/>
  <c r="N57" i="3"/>
  <c r="H42" i="3"/>
  <c r="N42" i="3"/>
  <c r="H44" i="3"/>
  <c r="N44" i="3"/>
  <c r="L72" i="3"/>
  <c r="N72" i="3"/>
  <c r="H20" i="2"/>
  <c r="N20" i="2"/>
  <c r="P20" i="2" s="1"/>
  <c r="H29" i="2"/>
  <c r="N29" i="2"/>
  <c r="P29" i="2" s="1"/>
  <c r="M45" i="1"/>
  <c r="H45" i="1"/>
  <c r="N45" i="1"/>
  <c r="P45" i="1" s="1"/>
  <c r="O58" i="1"/>
  <c r="N9" i="14"/>
  <c r="P9" i="14" s="1"/>
  <c r="H9" i="14"/>
  <c r="N10" i="14"/>
  <c r="P10" i="14" s="1"/>
  <c r="H10" i="14"/>
  <c r="H51" i="13"/>
  <c r="N51" i="13"/>
  <c r="P51" i="13" s="1"/>
  <c r="N49" i="13"/>
  <c r="P49" i="13" s="1"/>
  <c r="H49" i="13"/>
  <c r="N47" i="13"/>
  <c r="P47" i="13" s="1"/>
  <c r="H47" i="13"/>
  <c r="N45" i="13"/>
  <c r="P45" i="13" s="1"/>
  <c r="H45" i="13"/>
  <c r="H43" i="13"/>
  <c r="N43" i="13"/>
  <c r="P43" i="13" s="1"/>
  <c r="H30" i="13"/>
  <c r="N30" i="13"/>
  <c r="P30" i="13" s="1"/>
  <c r="H28" i="13"/>
  <c r="N28" i="13"/>
  <c r="P28" i="13" s="1"/>
  <c r="H26" i="13"/>
  <c r="N26" i="13"/>
  <c r="P26" i="13" s="1"/>
  <c r="N10" i="13"/>
  <c r="P10" i="13" s="1"/>
  <c r="H10" i="13"/>
  <c r="N13" i="12"/>
  <c r="P13" i="12" s="1"/>
  <c r="H13" i="12"/>
  <c r="J9" i="12"/>
  <c r="L9" i="12" s="1"/>
  <c r="L10" i="12"/>
  <c r="H10" i="12"/>
  <c r="N10" i="12"/>
  <c r="P10" i="12" s="1"/>
  <c r="N20" i="12"/>
  <c r="P20" i="12" s="1"/>
  <c r="H20" i="12"/>
  <c r="N19" i="12"/>
  <c r="P19" i="12" s="1"/>
  <c r="H19" i="12"/>
  <c r="H31" i="11"/>
  <c r="N31" i="11"/>
  <c r="P31" i="11" s="1"/>
  <c r="H24" i="11"/>
  <c r="N24" i="11"/>
  <c r="P24" i="11" s="1"/>
  <c r="H22" i="11"/>
  <c r="N22" i="11"/>
  <c r="P22" i="11" s="1"/>
  <c r="H18" i="11"/>
  <c r="N18" i="11"/>
  <c r="P18" i="11" s="1"/>
  <c r="H16" i="11"/>
  <c r="N16" i="11"/>
  <c r="P16" i="11" s="1"/>
  <c r="N10" i="11"/>
  <c r="P10" i="11" s="1"/>
  <c r="H10" i="11"/>
  <c r="N32" i="10"/>
  <c r="P32" i="10" s="1"/>
  <c r="L32" i="10"/>
  <c r="N22" i="10"/>
  <c r="P22" i="10" s="1"/>
  <c r="H22" i="10"/>
  <c r="N10" i="10"/>
  <c r="P10" i="10" s="1"/>
  <c r="H10" i="10"/>
  <c r="N34" i="9"/>
  <c r="P34" i="9" s="1"/>
  <c r="H34" i="9"/>
  <c r="N26" i="9"/>
  <c r="P26" i="9" s="1"/>
  <c r="H26" i="9"/>
  <c r="H15" i="9"/>
  <c r="N15" i="9"/>
  <c r="P15" i="9" s="1"/>
  <c r="H12" i="9"/>
  <c r="N12" i="9"/>
  <c r="P12" i="9" s="1"/>
  <c r="N10" i="9"/>
  <c r="P10" i="9" s="1"/>
  <c r="H10" i="9"/>
  <c r="N58" i="8"/>
  <c r="P58" i="8" s="1"/>
  <c r="H58" i="8"/>
  <c r="H56" i="8"/>
  <c r="N56" i="8"/>
  <c r="P56" i="8" s="1"/>
  <c r="N50" i="8"/>
  <c r="P50" i="8" s="1"/>
  <c r="H50" i="8"/>
  <c r="N45" i="8"/>
  <c r="P45" i="8" s="1"/>
  <c r="H45" i="8"/>
  <c r="N40" i="8"/>
  <c r="P40" i="8" s="1"/>
  <c r="H40" i="8"/>
  <c r="N34" i="8"/>
  <c r="P34" i="8" s="1"/>
  <c r="H34" i="8"/>
  <c r="N29" i="8"/>
  <c r="P29" i="8" s="1"/>
  <c r="H29" i="8"/>
  <c r="N24" i="8"/>
  <c r="P24" i="8" s="1"/>
  <c r="H24" i="8"/>
  <c r="N16" i="8"/>
  <c r="P16" i="8" s="1"/>
  <c r="H16" i="8"/>
  <c r="N10" i="8"/>
  <c r="P10" i="8" s="1"/>
  <c r="H10" i="8"/>
  <c r="L39" i="7"/>
  <c r="N39" i="7"/>
  <c r="P39" i="7" s="1"/>
  <c r="N40" i="7"/>
  <c r="P40" i="7" s="1"/>
  <c r="L40" i="7"/>
  <c r="H33" i="7"/>
  <c r="N33" i="7"/>
  <c r="P33" i="7" s="1"/>
  <c r="H28" i="7"/>
  <c r="N28" i="7"/>
  <c r="P28" i="7" s="1"/>
  <c r="N18" i="7"/>
  <c r="P18" i="7" s="1"/>
  <c r="L18" i="7"/>
  <c r="N10" i="7"/>
  <c r="P10" i="7" s="1"/>
  <c r="H10" i="7"/>
  <c r="F9" i="7"/>
  <c r="H36" i="6"/>
  <c r="N36" i="6"/>
  <c r="P36" i="6" s="1"/>
  <c r="J22" i="6"/>
  <c r="L23" i="6"/>
  <c r="N23" i="6"/>
  <c r="P23" i="6" s="1"/>
  <c r="H23" i="6"/>
  <c r="N10" i="6"/>
  <c r="P10" i="6" s="1"/>
  <c r="H10" i="6"/>
  <c r="L69" i="4"/>
  <c r="N69" i="4"/>
  <c r="P69" i="4" s="1"/>
  <c r="J34" i="4"/>
  <c r="L34" i="4" s="1"/>
  <c r="L35" i="4"/>
  <c r="H59" i="4"/>
  <c r="N60" i="4"/>
  <c r="P60" i="4" s="1"/>
  <c r="H60" i="4"/>
  <c r="N53" i="4"/>
  <c r="P53" i="4" s="1"/>
  <c r="H53" i="4"/>
  <c r="H35" i="4"/>
  <c r="N35" i="4"/>
  <c r="P35" i="4" s="1"/>
  <c r="N18" i="4"/>
  <c r="P18" i="4" s="1"/>
  <c r="H18" i="4"/>
  <c r="H10" i="4"/>
  <c r="N10" i="4"/>
  <c r="P10" i="4" s="1"/>
  <c r="N48" i="5"/>
  <c r="P48" i="5" s="1"/>
  <c r="H48" i="5"/>
  <c r="N45" i="5"/>
  <c r="P45" i="5" s="1"/>
  <c r="H45" i="5"/>
  <c r="N42" i="5"/>
  <c r="P42" i="5" s="1"/>
  <c r="H42" i="5"/>
  <c r="H39" i="5"/>
  <c r="N39" i="5"/>
  <c r="P39" i="5" s="1"/>
  <c r="N14" i="5"/>
  <c r="P14" i="5" s="1"/>
  <c r="H14" i="5"/>
  <c r="N10" i="5"/>
  <c r="P10" i="5" s="1"/>
  <c r="H10" i="5"/>
  <c r="J71" i="3"/>
  <c r="I9" i="3"/>
  <c r="P12" i="2"/>
  <c r="H12" i="2"/>
  <c r="P66" i="1"/>
  <c r="N59" i="1"/>
  <c r="P59" i="1" s="1"/>
  <c r="H59" i="1"/>
  <c r="P36" i="1"/>
  <c r="H36" i="1"/>
  <c r="P28" i="1"/>
  <c r="H28" i="1"/>
  <c r="P19" i="1"/>
  <c r="H19" i="1"/>
  <c r="P10" i="1"/>
  <c r="H10" i="1"/>
  <c r="E9" i="8"/>
  <c r="M29" i="2"/>
  <c r="M31" i="5"/>
  <c r="M18" i="11"/>
  <c r="N26" i="12"/>
  <c r="P26" i="12" s="1"/>
  <c r="M12" i="2"/>
  <c r="M57" i="3"/>
  <c r="M58" i="8"/>
  <c r="M31" i="11"/>
  <c r="J9" i="2"/>
  <c r="L9" i="2" s="1"/>
  <c r="M34" i="5"/>
  <c r="M23" i="6"/>
  <c r="M22" i="6" s="1"/>
  <c r="M50" i="8"/>
  <c r="E9" i="13"/>
  <c r="M9" i="13" s="1"/>
  <c r="M10" i="13"/>
  <c r="F17" i="5"/>
  <c r="F9" i="5" s="1"/>
  <c r="M19" i="1"/>
  <c r="M16" i="3"/>
  <c r="M28" i="1"/>
  <c r="E17" i="5"/>
  <c r="E9" i="5" s="1"/>
  <c r="M39" i="5"/>
  <c r="E34" i="4"/>
  <c r="E9" i="4" s="1"/>
  <c r="I68" i="4"/>
  <c r="M10" i="6"/>
  <c r="M18" i="7"/>
  <c r="J9" i="7"/>
  <c r="L9" i="7" s="1"/>
  <c r="F39" i="8"/>
  <c r="M10" i="10"/>
  <c r="M9" i="10" s="1"/>
  <c r="M10" i="12"/>
  <c r="M20" i="2"/>
  <c r="M33" i="7"/>
  <c r="I39" i="7"/>
  <c r="I9" i="7" s="1"/>
  <c r="F10" i="2"/>
  <c r="N10" i="2" s="1"/>
  <c r="E9" i="2"/>
  <c r="M9" i="2" s="1"/>
  <c r="E9" i="3"/>
  <c r="M10" i="7"/>
  <c r="M28" i="7"/>
  <c r="M15" i="9"/>
  <c r="E14" i="9"/>
  <c r="E9" i="9" s="1"/>
  <c r="E9" i="10"/>
  <c r="M10" i="11"/>
  <c r="E9" i="11"/>
  <c r="M24" i="11"/>
  <c r="M30" i="13"/>
  <c r="M10" i="14"/>
  <c r="F9" i="12"/>
  <c r="M23" i="15"/>
  <c r="M31" i="15" s="1"/>
  <c r="J23" i="15"/>
  <c r="L23" i="15" s="1"/>
  <c r="F58" i="1"/>
  <c r="F34" i="4"/>
  <c r="E22" i="6"/>
  <c r="E9" i="6" s="1"/>
  <c r="M9" i="6" s="1"/>
  <c r="F9" i="10"/>
  <c r="J9" i="10"/>
  <c r="L9" i="10" s="1"/>
  <c r="E58" i="1"/>
  <c r="M58" i="1" s="1"/>
  <c r="M59" i="4"/>
  <c r="M64" i="4"/>
  <c r="F22" i="6"/>
  <c r="F14" i="9"/>
  <c r="F9" i="11"/>
  <c r="M26" i="9"/>
  <c r="M35" i="4"/>
  <c r="M60" i="4"/>
  <c r="H23" i="8" l="1"/>
  <c r="M9" i="8"/>
  <c r="M9" i="7"/>
  <c r="F68" i="8"/>
  <c r="F69" i="8" s="1"/>
  <c r="N59" i="4"/>
  <c r="P59" i="4" s="1"/>
  <c r="L14" i="9"/>
  <c r="M14" i="9"/>
  <c r="M9" i="9" s="1"/>
  <c r="M17" i="5"/>
  <c r="J9" i="4"/>
  <c r="L9" i="4" s="1"/>
  <c r="P42" i="3"/>
  <c r="P43" i="3"/>
  <c r="P16" i="3"/>
  <c r="P44" i="3"/>
  <c r="P57" i="3"/>
  <c r="M9" i="3"/>
  <c r="L71" i="3"/>
  <c r="N71" i="3"/>
  <c r="J9" i="3"/>
  <c r="L9" i="3" s="1"/>
  <c r="P10" i="3"/>
  <c r="H58" i="1"/>
  <c r="N58" i="1"/>
  <c r="P58" i="1" s="1"/>
  <c r="H9" i="12"/>
  <c r="N9" i="12"/>
  <c r="P9" i="12" s="1"/>
  <c r="H9" i="11"/>
  <c r="N9" i="11"/>
  <c r="P9" i="11" s="1"/>
  <c r="H9" i="10"/>
  <c r="N9" i="10"/>
  <c r="P9" i="10" s="1"/>
  <c r="N14" i="9"/>
  <c r="P14" i="9" s="1"/>
  <c r="H14" i="9"/>
  <c r="H39" i="8"/>
  <c r="N39" i="8"/>
  <c r="P39" i="8" s="1"/>
  <c r="H9" i="7"/>
  <c r="N9" i="7"/>
  <c r="P9" i="7" s="1"/>
  <c r="J9" i="6"/>
  <c r="L9" i="6" s="1"/>
  <c r="L22" i="6"/>
  <c r="H22" i="6"/>
  <c r="N22" i="6"/>
  <c r="P22" i="6" s="1"/>
  <c r="F9" i="4"/>
  <c r="H9" i="4" s="1"/>
  <c r="H34" i="4"/>
  <c r="N34" i="4"/>
  <c r="P34" i="4" s="1"/>
  <c r="M34" i="4"/>
  <c r="N17" i="5"/>
  <c r="P17" i="5" s="1"/>
  <c r="H17" i="5"/>
  <c r="N9" i="5"/>
  <c r="P9" i="5" s="1"/>
  <c r="H9" i="5"/>
  <c r="P10" i="2"/>
  <c r="H10" i="2"/>
  <c r="F9" i="2"/>
  <c r="N9" i="2" s="1"/>
  <c r="F9" i="8"/>
  <c r="M68" i="4"/>
  <c r="I9" i="4"/>
  <c r="M9" i="4" s="1"/>
  <c r="F9" i="9"/>
  <c r="F9" i="1"/>
  <c r="N9" i="1" s="1"/>
  <c r="E9" i="1"/>
  <c r="M9" i="1" s="1"/>
  <c r="F9" i="6"/>
  <c r="F54" i="13"/>
  <c r="N54" i="13" l="1"/>
  <c r="P54" i="13" s="1"/>
  <c r="H54" i="13"/>
  <c r="F9" i="13"/>
  <c r="N9" i="3"/>
  <c r="P9" i="3" s="1"/>
  <c r="H9" i="9"/>
  <c r="N9" i="9"/>
  <c r="P9" i="9" s="1"/>
  <c r="N9" i="8"/>
  <c r="P9" i="8" s="1"/>
  <c r="H9" i="8"/>
  <c r="H9" i="6"/>
  <c r="N9" i="6"/>
  <c r="P9" i="6" s="1"/>
  <c r="N9" i="4"/>
  <c r="P9" i="4" s="1"/>
  <c r="P9" i="2"/>
  <c r="H9" i="2"/>
  <c r="P9" i="1"/>
  <c r="H9" i="1"/>
  <c r="N23" i="15"/>
  <c r="G23" i="15"/>
  <c r="H23" i="15" s="1"/>
  <c r="M9" i="11"/>
  <c r="H9" i="13" l="1"/>
  <c r="N9" i="13"/>
  <c r="P9" i="13" s="1"/>
  <c r="N31" i="15"/>
  <c r="P31" i="15" s="1"/>
  <c r="P23" i="15"/>
</calcChain>
</file>

<file path=xl/sharedStrings.xml><?xml version="1.0" encoding="utf-8"?>
<sst xmlns="http://schemas.openxmlformats.org/spreadsheetml/2006/main" count="1762" uniqueCount="803">
  <si>
    <t>PROGRAM 1:  Plánovanie, manažment a kontrola</t>
  </si>
  <si>
    <t xml:space="preserve">ekonomická klasifikácia </t>
  </si>
  <si>
    <t>Pod</t>
  </si>
  <si>
    <t>funkčná</t>
  </si>
  <si>
    <t xml:space="preserve">Bežné výdavky  </t>
  </si>
  <si>
    <t xml:space="preserve">Kapitalové výdavky </t>
  </si>
  <si>
    <t>prog</t>
  </si>
  <si>
    <t>klasifik.</t>
  </si>
  <si>
    <t>ukazovateľ</t>
  </si>
  <si>
    <t>Schválený rozpočet na rok 2011</t>
  </si>
  <si>
    <t>gram</t>
  </si>
  <si>
    <t>a</t>
  </si>
  <si>
    <t xml:space="preserve">ekonomická </t>
  </si>
  <si>
    <t>v eurách</t>
  </si>
  <si>
    <t>PROGRAM 1:     Plánovanie, manažment a kontrola</t>
  </si>
  <si>
    <t>1.1.</t>
  </si>
  <si>
    <t>Činnosť volených riadiacich orgánov mesta</t>
  </si>
  <si>
    <t>01 116</t>
  </si>
  <si>
    <t>637009</t>
  </si>
  <si>
    <t>Náhrada refundácie miezd poslancov</t>
  </si>
  <si>
    <t>01116</t>
  </si>
  <si>
    <t>633016</t>
  </si>
  <si>
    <t xml:space="preserve">Reprezentačné poslancov </t>
  </si>
  <si>
    <t>621   637026</t>
  </si>
  <si>
    <t xml:space="preserve">Odmeny poslancov MsZ, predsedov a členov komisií, predsedov a členov  VMČ  + odvody do poisťovni z odmien </t>
  </si>
  <si>
    <r>
      <t xml:space="preserve">633016     </t>
    </r>
    <r>
      <rPr>
        <sz val="10"/>
        <color theme="1"/>
        <rFont val="Arial"/>
        <family val="2"/>
        <charset val="238"/>
      </rPr>
      <t>637002</t>
    </r>
  </si>
  <si>
    <t xml:space="preserve">Reprezentačné (primátor, zástupca)  </t>
  </si>
  <si>
    <t>611-620</t>
  </si>
  <si>
    <t>Mzdy,  odmeny, odvody do poisťovní</t>
  </si>
  <si>
    <t>637014</t>
  </si>
  <si>
    <t>Stravné pracovníkov</t>
  </si>
  <si>
    <t>01.116</t>
  </si>
  <si>
    <t>631001, 631002</t>
  </si>
  <si>
    <t>Tuzemské a zahraničné cestovné, stravné, ubytovanie</t>
  </si>
  <si>
    <t xml:space="preserve"> </t>
  </si>
  <si>
    <t>637016</t>
  </si>
  <si>
    <t>Povinný prídel do FS</t>
  </si>
  <si>
    <t>1.2.</t>
  </si>
  <si>
    <t>Výkonný manažment mesta</t>
  </si>
  <si>
    <t>Mzdy, príplatky,  odvody do poisťovní</t>
  </si>
  <si>
    <t>614</t>
  </si>
  <si>
    <t xml:space="preserve">Život. Jubileum    50 rokov </t>
  </si>
  <si>
    <t>631001  631002</t>
  </si>
  <si>
    <t>Tuzemské cestovné, stravné, ubytovanie</t>
  </si>
  <si>
    <t>633009</t>
  </si>
  <si>
    <t xml:space="preserve">Zbierky zákonov, noviny, časopisy </t>
  </si>
  <si>
    <t>Reprezentačné</t>
  </si>
  <si>
    <t>637004</t>
  </si>
  <si>
    <t>Viazanie zbierok, tlač  tlačív</t>
  </si>
  <si>
    <t>1.3.</t>
  </si>
  <si>
    <t>Finančný manažment mesta</t>
  </si>
  <si>
    <t xml:space="preserve">Živodné jubileum  50 rokov </t>
  </si>
  <si>
    <t xml:space="preserve">Stravné pracovníkov </t>
  </si>
  <si>
    <t>631001</t>
  </si>
  <si>
    <t>633006</t>
  </si>
  <si>
    <t>Kancelárske potreby a tlačivá</t>
  </si>
  <si>
    <t>642015</t>
  </si>
  <si>
    <t xml:space="preserve">Nemocenské dávky </t>
  </si>
  <si>
    <t>1.4.</t>
  </si>
  <si>
    <t>Členstvo v samosprávnych organizáciách a združeniach</t>
  </si>
  <si>
    <t>642006</t>
  </si>
  <si>
    <t>ZMOS-členský príspevok</t>
  </si>
  <si>
    <t>ZMOK-členský príspevok</t>
  </si>
  <si>
    <t>Euroregión - členský príspevok</t>
  </si>
  <si>
    <t>Mikroregión - členský príspevok</t>
  </si>
  <si>
    <t>Regionálne vzdelávacie centrum-členský prísp.</t>
  </si>
  <si>
    <t>Združenie hlavných kontrolórov - členský prísp.</t>
  </si>
  <si>
    <t>Asociácia prednostov APÚMS - členský prísp.</t>
  </si>
  <si>
    <t>LOTOS - členský príspevok</t>
  </si>
  <si>
    <t>1.5.</t>
  </si>
  <si>
    <t>Plánovanie</t>
  </si>
  <si>
    <t>642 015</t>
  </si>
  <si>
    <t>Nemocenské dávky (PN do 10-tich dní)</t>
  </si>
  <si>
    <t>637001</t>
  </si>
  <si>
    <t>Školenia, kurzy, semináre, porady, konferencie</t>
  </si>
  <si>
    <t>06 200</t>
  </si>
  <si>
    <t>637005</t>
  </si>
  <si>
    <t>Projektová dokumentácia</t>
  </si>
  <si>
    <t>642009</t>
  </si>
  <si>
    <t>Spracovanie projektov-zmluva s firmou</t>
  </si>
  <si>
    <t>Spoluúčasť pri financovaní grantov a dotácií, fondov EÚ</t>
  </si>
  <si>
    <t>Geometrické plány, posudky a odborné vyjadrenia</t>
  </si>
  <si>
    <t>711 005</t>
  </si>
  <si>
    <t>Pivarči + Macúra -ZOD -  územný plán (doplnok)</t>
  </si>
  <si>
    <t>1.6.</t>
  </si>
  <si>
    <t>Kontrola</t>
  </si>
  <si>
    <t>1.6.1.</t>
  </si>
  <si>
    <t>Vnútorná kontrola</t>
  </si>
  <si>
    <t>Mzdy, príplatky, odmeny, odvody do poisťovní</t>
  </si>
  <si>
    <t>Stravné</t>
  </si>
  <si>
    <t>1.6.2.</t>
  </si>
  <si>
    <t>Audit</t>
  </si>
  <si>
    <t>Audítorské služby</t>
  </si>
  <si>
    <t>PROGRAM 2:  Propagácia a marketing</t>
  </si>
  <si>
    <t>PROGRAM 2:     Propagácia a marketing</t>
  </si>
  <si>
    <t>2.1.</t>
  </si>
  <si>
    <t>Propagácia a prezentácia mesta</t>
  </si>
  <si>
    <t>2.1.1.</t>
  </si>
  <si>
    <t>Propagácia, reklama a inzercia</t>
  </si>
  <si>
    <t>2.1.2.</t>
  </si>
  <si>
    <t>2</t>
  </si>
  <si>
    <t>Medzinárodné informačné centrum</t>
  </si>
  <si>
    <t>Stravné pracovníka</t>
  </si>
  <si>
    <t>Kancelárske potreby a materiál (tonery)</t>
  </si>
  <si>
    <t>635004</t>
  </si>
  <si>
    <t xml:space="preserve">Opravy a údržba kanc. strojov a zariad.-kopírka,  tlačiareň </t>
  </si>
  <si>
    <t>636002</t>
  </si>
  <si>
    <t xml:space="preserve">Prenájom výpoč.techniky-kopírka MIC - istina </t>
  </si>
  <si>
    <t>2.2.</t>
  </si>
  <si>
    <t>Mediálna informovanosť občanov mesta</t>
  </si>
  <si>
    <t>632004</t>
  </si>
  <si>
    <t>Internetové služby</t>
  </si>
  <si>
    <t>Spravodajca mesta</t>
  </si>
  <si>
    <t>Údržba prev.strojov,prístrojov</t>
  </si>
  <si>
    <t>Nemocenské dávky (10 dní)</t>
  </si>
  <si>
    <t xml:space="preserve">01 116 </t>
  </si>
  <si>
    <t>713</t>
  </si>
  <si>
    <t>Prevádzkové stroje, prístroje, zariadenia (strihová stanica, záznamové zariadenie, kamera)</t>
  </si>
  <si>
    <t>2.3.</t>
  </si>
  <si>
    <t>Informačno-orientačný systém mesta</t>
  </si>
  <si>
    <t>04 510</t>
  </si>
  <si>
    <t>635006</t>
  </si>
  <si>
    <t>Vyhotovanie a osadenie informačných tabúľ</t>
  </si>
  <si>
    <t>717001</t>
  </si>
  <si>
    <t xml:space="preserve">Mestský informačno - orientačný systém </t>
  </si>
  <si>
    <t>2.4.</t>
  </si>
  <si>
    <t>Partnerské mestá</t>
  </si>
  <si>
    <t>631002 633016 637036</t>
  </si>
  <si>
    <t xml:space="preserve">Zahraničné cestovné, stravné a ubytovanie, reprezentačne </t>
  </si>
  <si>
    <t>PROGRAM 3:     Interné služby mesta</t>
  </si>
  <si>
    <t>3.1.</t>
  </si>
  <si>
    <t>Právne služby pre mesto</t>
  </si>
  <si>
    <t>637005    637012</t>
  </si>
  <si>
    <t>Advokátske a právne služby</t>
  </si>
  <si>
    <t>Exekučné služby</t>
  </si>
  <si>
    <t>Autobusové nástupište - náhrada škody</t>
  </si>
  <si>
    <t>3.2.</t>
  </si>
  <si>
    <t xml:space="preserve">Zabezpečovanie úkonov spojených so sčítaním obyvateľov, domov a bytov </t>
  </si>
  <si>
    <t>3.3.</t>
  </si>
  <si>
    <t>Hospodárska správa a údržba majetku mesta</t>
  </si>
  <si>
    <t xml:space="preserve">Odchod do dôchodku </t>
  </si>
  <si>
    <t xml:space="preserve">Interierové vybavenie </t>
  </si>
  <si>
    <t>Telekomunikačná technika</t>
  </si>
  <si>
    <t>Materiál a náradie používané na údržbu</t>
  </si>
  <si>
    <t>Špec.stroje, prístr.(PSN TVT)</t>
  </si>
  <si>
    <t>Čistiace prostriedky</t>
  </si>
  <si>
    <t xml:space="preserve">Hasiace prístroje </t>
  </si>
  <si>
    <t>Pracovné odevy, obuv a pracovné pomôcky</t>
  </si>
  <si>
    <t>Opravy a údržba - prenajaté priestory</t>
  </si>
  <si>
    <t>Poštový priečinok</t>
  </si>
  <si>
    <t>Revízie a kontroly</t>
  </si>
  <si>
    <t>Čistenie a pranie</t>
  </si>
  <si>
    <t xml:space="preserve">Búracie práce dom č. 14+ ďalši objekt a oplotenie </t>
  </si>
  <si>
    <t>Poradenské služby v oblasti PO a BOZP</t>
  </si>
  <si>
    <t>Poistenie budov  a stavieb</t>
  </si>
  <si>
    <t>637023</t>
  </si>
  <si>
    <t>Kolkové známky</t>
  </si>
  <si>
    <t>Nákup nábytku</t>
  </si>
  <si>
    <t xml:space="preserve">01 116  </t>
  </si>
  <si>
    <t>Rekonštrukcia časti budovy MsÚ - bezbarierový vstup  (vybudovanie výťahu -ÚPSVaR  - projekt )</t>
  </si>
  <si>
    <t xml:space="preserve">Intereg - Oprava a údržba  KaSS (pod javiskom)- PD, </t>
  </si>
  <si>
    <t xml:space="preserve">Výstavba garáže za budovou MsÚ na pracovné stroje a náradie </t>
  </si>
  <si>
    <t>3.4.</t>
  </si>
  <si>
    <t>Vzdelávanie zamestnancov mesta</t>
  </si>
  <si>
    <t>3.5.</t>
  </si>
  <si>
    <t>Správa počítačovej siete</t>
  </si>
  <si>
    <t>Mzdy, príplatky, odvody do poisťovní</t>
  </si>
  <si>
    <t>635002  635004</t>
  </si>
  <si>
    <t>Údržba kancel.strojov a zariad.-kopírky,tlačiar.</t>
  </si>
  <si>
    <t>Prenájom výpočt.techniky-kopírka-klient.centr.</t>
  </si>
  <si>
    <t>Nákup výpočtovej techniky  +software (server, počítače, tlačiareň, skener)</t>
  </si>
  <si>
    <t>Vybudovanie konštrukcie pre umiestnenie infokiosku a reklamných tabúľ</t>
  </si>
  <si>
    <t>3.6.</t>
  </si>
  <si>
    <t>Doprava</t>
  </si>
  <si>
    <t xml:space="preserve">633006,      634002 </t>
  </si>
  <si>
    <t xml:space="preserve">Doplnkové vybavenie vozidla  </t>
  </si>
  <si>
    <t>Palivo, mazivá, oleje, špeciálne kvapaliny</t>
  </si>
  <si>
    <t xml:space="preserve">Pneumatiky na vozidla v správe mesta  Berlingo </t>
  </si>
  <si>
    <t>Servis, údržba, opravy a výdavky s tým spojené</t>
  </si>
  <si>
    <t>Zmluvné poistenie (vozidiel MPS, MHZ, MsÚ)</t>
  </si>
  <si>
    <t>Havarijné poistenie</t>
  </si>
  <si>
    <t>Karty, známky, parkovné</t>
  </si>
  <si>
    <t>Cestná daň</t>
  </si>
  <si>
    <t>634003  653001  637035 651004</t>
  </si>
  <si>
    <t xml:space="preserve">Leasing -osobné vozidlo  - poistné,  vstupný  poplatok , DPH, úrok </t>
  </si>
  <si>
    <t>3.7.</t>
  </si>
  <si>
    <t>Grantový systém</t>
  </si>
  <si>
    <t>Projekt  podaný na fond  EÚ</t>
  </si>
  <si>
    <t xml:space="preserve">Nákup infokiosky </t>
  </si>
  <si>
    <t xml:space="preserve">Infokiosky - spoluúčasť- grantový systém </t>
  </si>
  <si>
    <t>Finančné operácie:</t>
  </si>
  <si>
    <t xml:space="preserve">Interné služby mesta - Doprava </t>
  </si>
  <si>
    <t>01 700</t>
  </si>
  <si>
    <t xml:space="preserve">Leasing - osobné vozidlo - istina -akontácia </t>
  </si>
  <si>
    <t>PROGRAM 4:  Služby občanom</t>
  </si>
  <si>
    <t>PROGRAM 4:     Služby občanom</t>
  </si>
  <si>
    <t>4.1.</t>
  </si>
  <si>
    <t>Organizácia občianskych obradov</t>
  </si>
  <si>
    <t>Kvety na obrady</t>
  </si>
  <si>
    <t>633006-637004-637036</t>
  </si>
  <si>
    <t xml:space="preserve">Vecné dary pri vyznamenaniach - ceny mesta, reprezentačné </t>
  </si>
  <si>
    <t xml:space="preserve">Odmeny pre účinkujúcich pri občianských obradoch </t>
  </si>
  <si>
    <t>4.2.</t>
  </si>
  <si>
    <t>Kronika mesta</t>
  </si>
  <si>
    <t>637027</t>
  </si>
  <si>
    <t>Odmena za vedenie kroniky</t>
  </si>
  <si>
    <t>4.3.</t>
  </si>
  <si>
    <t>Klientske centrum</t>
  </si>
  <si>
    <t>4.3.1.</t>
  </si>
  <si>
    <t>Činnosť matriky</t>
  </si>
  <si>
    <t>01 330</t>
  </si>
  <si>
    <t xml:space="preserve">Tuzemské cestovné náhrady (ubytovanie, stravné) </t>
  </si>
  <si>
    <t>Teplo, elektrina</t>
  </si>
  <si>
    <t>Vodné, stočné</t>
  </si>
  <si>
    <t>Tlačivá, kanc.materiál</t>
  </si>
  <si>
    <t xml:space="preserve">Nájomné </t>
  </si>
  <si>
    <t>Príspevok na ošatenie</t>
  </si>
  <si>
    <t>Poplatok za odpad</t>
  </si>
  <si>
    <t>637014  637016</t>
  </si>
  <si>
    <t>Stravovanie, príspevok do SF</t>
  </si>
  <si>
    <t>4.3.2.</t>
  </si>
  <si>
    <t>Osvedčovanie listín a podpisov</t>
  </si>
  <si>
    <t>4.3.3.</t>
  </si>
  <si>
    <t>Evidencia obyvateľstva</t>
  </si>
  <si>
    <t>4.3.4.</t>
  </si>
  <si>
    <t>Ostatné služby poskytované pre občanov a podnikateľov</t>
  </si>
  <si>
    <t>Tlačivá</t>
  </si>
  <si>
    <t>4.4.</t>
  </si>
  <si>
    <t>Stavebný úrad (územné rozhodovanie a stavebný poriadok, životné prostredie )</t>
  </si>
  <si>
    <t>4.5.</t>
  </si>
  <si>
    <t>Verejné WC</t>
  </si>
  <si>
    <t>Všeobecný materiál</t>
  </si>
  <si>
    <t>Údržba a opravy WC</t>
  </si>
  <si>
    <t>4.6.</t>
  </si>
  <si>
    <t>Trhovisko</t>
  </si>
  <si>
    <t xml:space="preserve">Predajné stanky - údržba </t>
  </si>
  <si>
    <t>06200</t>
  </si>
  <si>
    <t>636 , 717001</t>
  </si>
  <si>
    <t xml:space="preserve">Nová tržnica na ul. Nadražnej - PD, nájomná zmluva, výstavba, WC </t>
  </si>
  <si>
    <t>4.7.</t>
  </si>
  <si>
    <t>Mestský rozhlas</t>
  </si>
  <si>
    <t>08 300</t>
  </si>
  <si>
    <t>MPS - Nákup reproduktorov</t>
  </si>
  <si>
    <t>MPS -Údržba MR</t>
  </si>
  <si>
    <t>08300</t>
  </si>
  <si>
    <t xml:space="preserve">Komplexná oprava verejného rozhlasu </t>
  </si>
  <si>
    <t>4.8</t>
  </si>
  <si>
    <t>Vysielacie služby - KDS</t>
  </si>
  <si>
    <t>Moduly na digitálne vysielanie - DVB-T, DVB-C</t>
  </si>
  <si>
    <t>PROGRAM 5:     Bezpečnosť a poriadok</t>
  </si>
  <si>
    <t>5.1.</t>
  </si>
  <si>
    <t>Verejný poriadok</t>
  </si>
  <si>
    <t>03 600</t>
  </si>
  <si>
    <t>Strážna služba</t>
  </si>
  <si>
    <t xml:space="preserve">03 600 </t>
  </si>
  <si>
    <t>Mzdy, príplatky,  odvody do poisťovní, smennosť</t>
  </si>
  <si>
    <t xml:space="preserve">Tlačíva a kníhy (jazd, evidencia zbraní  a pod. </t>
  </si>
  <si>
    <t>Výstroj - pracovné odevy, obuv a pracovné pomôcky</t>
  </si>
  <si>
    <t>5.2.</t>
  </si>
  <si>
    <t xml:space="preserve">Mestská policia  </t>
  </si>
  <si>
    <t xml:space="preserve">Cestovné náhrady - kurz odbornej spôsobilsosti </t>
  </si>
  <si>
    <t>Výzbroj  (služobná zbraň, maják, polep vozidla)</t>
  </si>
  <si>
    <t>Výzbroj - drobné ochranné pomôcky</t>
  </si>
  <si>
    <t>Palivo, mazivá, oelje, špeciálne kvapaliny</t>
  </si>
  <si>
    <t xml:space="preserve">Zmluvné poistenie </t>
  </si>
  <si>
    <t>634002, 633006</t>
  </si>
  <si>
    <t>Doplnky k vozidlu (zimné pneumatiky, lekarnička, zástery, vanička do kufra a pod.</t>
  </si>
  <si>
    <t xml:space="preserve">Náklady na absolvovanie kurzu odbornej spôsobilosti </t>
  </si>
  <si>
    <t xml:space="preserve">Náklady na zriadenie telefonnej linky  </t>
  </si>
  <si>
    <t xml:space="preserve">Spracovateľský poplatok za uzatvorenie zmluvy </t>
  </si>
  <si>
    <t>5.3.</t>
  </si>
  <si>
    <t>Ochrana pred požiarmi</t>
  </si>
  <si>
    <t xml:space="preserve">Mestský hasičský zbor </t>
  </si>
  <si>
    <t>03 200</t>
  </si>
  <si>
    <t>Telefónne poplatky</t>
  </si>
  <si>
    <t>Telekomun.technika (mobil)</t>
  </si>
  <si>
    <t xml:space="preserve">Prevadzkové stroje, prístroje, zariadenia, naradie  pre vlastnú potrebu </t>
  </si>
  <si>
    <t>Výzbroj pre hasičov</t>
  </si>
  <si>
    <t>Výstroj pre hasičov</t>
  </si>
  <si>
    <t>Reprezentačné (strava občerstvenie)</t>
  </si>
  <si>
    <t xml:space="preserve">03 200 </t>
  </si>
  <si>
    <t>Servis a údržba vozidiel, STK</t>
  </si>
  <si>
    <t>Náhradné diely-motorové vozidlá</t>
  </si>
  <si>
    <t>Preventívne lekárske prehliadky</t>
  </si>
  <si>
    <t>Poistenie hasičov</t>
  </si>
  <si>
    <t>610-620</t>
  </si>
  <si>
    <t>631002 až 637036</t>
  </si>
  <si>
    <t xml:space="preserve">Ostatné činnosti </t>
  </si>
  <si>
    <t xml:space="preserve">Odmena-preventivár </t>
  </si>
  <si>
    <t>Odmena-predseda +  členovia MHZ</t>
  </si>
  <si>
    <t>Príspevok na činnosť Dobrovoľnej požiar.org.</t>
  </si>
  <si>
    <t>Výmena dverí a okien na budove (DHZ)</t>
  </si>
  <si>
    <t>5.4</t>
  </si>
  <si>
    <t>Verejné osvetlenie</t>
  </si>
  <si>
    <t>5.4.1.</t>
  </si>
  <si>
    <t>Správa a údržba verejného osvetlenia</t>
  </si>
  <si>
    <t>06 400</t>
  </si>
  <si>
    <t>Elektrina VO</t>
  </si>
  <si>
    <t>Príspevok MPS - nákup materiálu-výbojky</t>
  </si>
  <si>
    <t xml:space="preserve">06 400 </t>
  </si>
  <si>
    <t xml:space="preserve">Rozšírenie VO Turkov do Valčuhov </t>
  </si>
  <si>
    <t xml:space="preserve">Výmena VO - ulica Štefánikova  + optochranička </t>
  </si>
  <si>
    <t>Preložka VO - Vŕšok (Vyšinský D.)</t>
  </si>
  <si>
    <t xml:space="preserve">Rozšírenie VO - Závodie </t>
  </si>
  <si>
    <t>5.5.</t>
  </si>
  <si>
    <t>5.5.1.</t>
  </si>
  <si>
    <t>Výstavba a rekonštrukcia verejného osvetlenia</t>
  </si>
  <si>
    <t xml:space="preserve">Rekonštrukcia VO - projekt </t>
  </si>
  <si>
    <t xml:space="preserve">Rekonštrukcia VO - spoluúčasť- grantový systém </t>
  </si>
  <si>
    <t>5.6.</t>
  </si>
  <si>
    <t>Kamerový systém</t>
  </si>
  <si>
    <t xml:space="preserve">Dotácia MV - SR - Bezpečnosť  na jednotký - rozšírenie kamerového systému  + kamery + spoluúčasť  mesta </t>
  </si>
  <si>
    <t>Splácanie úrokov</t>
  </si>
  <si>
    <t>5.3</t>
  </si>
  <si>
    <t xml:space="preserve">Ochrana pred požiarmi  </t>
  </si>
  <si>
    <t>Úroky z úveru  (Hasičské vozidlo)</t>
  </si>
  <si>
    <t xml:space="preserve">Mestská policia </t>
  </si>
  <si>
    <t xml:space="preserve">Služobné vozidlo  pre Mestskú policiu - leasing </t>
  </si>
  <si>
    <t xml:space="preserve">Ochrana pred požiarmi </t>
  </si>
  <si>
    <t xml:space="preserve">Splátka úveru ( Hasičské vozidlo )    </t>
  </si>
  <si>
    <t>PROGRAM 6:     Odpadové hospodárstvo</t>
  </si>
  <si>
    <t>6.1.</t>
  </si>
  <si>
    <t>Zvoz, odvoz a zneškodňovanie odpadu</t>
  </si>
  <si>
    <t>05 100</t>
  </si>
  <si>
    <t>637016    637014</t>
  </si>
  <si>
    <t>Povinný prídel do FS, stravné</t>
  </si>
  <si>
    <t>Všeobecný mat.-nákup popolníc,nálepky na popol.</t>
  </si>
  <si>
    <t>Časopis - odpady</t>
  </si>
  <si>
    <t>Odvoz, uloženie a likvidácia odpadu</t>
  </si>
  <si>
    <t>Tlač kalendárov zvozu na odpad</t>
  </si>
  <si>
    <t xml:space="preserve">Dezinfekcia zberných  nádob </t>
  </si>
  <si>
    <t>Poplatky banky za vedenie účtu</t>
  </si>
  <si>
    <t>MPS-príspevok-nadobjemný odpad</t>
  </si>
  <si>
    <t xml:space="preserve">Príspevok na evinromentálnu výchovu žiakov ZŠ </t>
  </si>
  <si>
    <t xml:space="preserve">05 100 </t>
  </si>
  <si>
    <t>6.2.</t>
  </si>
  <si>
    <t>Recyklácia odpadu</t>
  </si>
  <si>
    <t>6.2.1.</t>
  </si>
  <si>
    <t>Zber separovaného odpadu</t>
  </si>
  <si>
    <t xml:space="preserve">Separovaný odpad etikety </t>
  </si>
  <si>
    <t xml:space="preserve">Indentikácia separovaného odpadu </t>
  </si>
  <si>
    <t>05100</t>
  </si>
  <si>
    <t>Vývoz polopodzemných kontajnerov</t>
  </si>
  <si>
    <t xml:space="preserve">MPS-príspevok-separovaný zber - stredisko- zberový dvor </t>
  </si>
  <si>
    <t xml:space="preserve">TKO Semeteš- - odvoz separovaný zber  </t>
  </si>
  <si>
    <t>Prenájom pozemku pod umiestnenie VOK</t>
  </si>
  <si>
    <t>611,632, 641</t>
  </si>
  <si>
    <t xml:space="preserve">Zberový dvor  - prevádzka </t>
  </si>
  <si>
    <t>Výstavba  haly (dokončenie)</t>
  </si>
  <si>
    <t>Obecné kompostovisko</t>
  </si>
  <si>
    <t xml:space="preserve">Vybudovanie stojísk na sídlisku </t>
  </si>
  <si>
    <t>6.2.2.</t>
  </si>
  <si>
    <t>Zber nebezpečného odpadu</t>
  </si>
  <si>
    <t>MPS - Zber a likvidácia nebezpečného odpadu</t>
  </si>
  <si>
    <t>6.3.</t>
  </si>
  <si>
    <t>6.3.1.</t>
  </si>
  <si>
    <t xml:space="preserve">Projekt </t>
  </si>
  <si>
    <t xml:space="preserve">ŽP - čisté mesto bez odpadov </t>
  </si>
  <si>
    <t>6.3</t>
  </si>
  <si>
    <t xml:space="preserve">Grantový systém </t>
  </si>
  <si>
    <t>Úroky z úveru  (Nákladné vozidlo )</t>
  </si>
  <si>
    <t xml:space="preserve">Splátka úveru  - istiny ( Nákladné vozidlo )    </t>
  </si>
  <si>
    <t>PROGRAM 7:     Miestne komunikácie</t>
  </si>
  <si>
    <t>7.1.</t>
  </si>
  <si>
    <t>Správa a údržba miestnych komunikácií a mostov</t>
  </si>
  <si>
    <t>04 513</t>
  </si>
  <si>
    <t>635006  634004</t>
  </si>
  <si>
    <t>Údržba MK a chodníkov  - externý dodávateľ+ prenáj.dopr.prostr.</t>
  </si>
  <si>
    <t>Príspevok MPS - letná údržba</t>
  </si>
  <si>
    <t>Príspevok MPS - zimná údržba</t>
  </si>
  <si>
    <t>Príspevok MPS - posypový materiál</t>
  </si>
  <si>
    <t>633006,   635006</t>
  </si>
  <si>
    <t>Mesto - údržba - náter  lávok , mostov, zabradli + údržba Most Predmier pri MPS</t>
  </si>
  <si>
    <t xml:space="preserve">Príspevok MPS - údržba - natery  lavičiek a košov  v meste </t>
  </si>
  <si>
    <t>Príspevok MPS - údržba mesta v rámci ostatných činností</t>
  </si>
  <si>
    <t>7.2.</t>
  </si>
  <si>
    <t>Výstavba miestnych komunikácií</t>
  </si>
  <si>
    <t>716- 717</t>
  </si>
  <si>
    <t xml:space="preserve">Výstavba chodnika ulica Štefániková </t>
  </si>
  <si>
    <t xml:space="preserve">Kruhová križovatka - Hlinené - chodníky a VO + (výškové vyrovnanie, prekládka podzemných vedení. </t>
  </si>
  <si>
    <t>04513</t>
  </si>
  <si>
    <t xml:space="preserve">Rekonštrukcia + opravy  MK  </t>
  </si>
  <si>
    <t xml:space="preserve">Výstavba mostov v mestskej časti Hlinené  - Povodie váhu - 6 mostov </t>
  </si>
  <si>
    <t>716             717001</t>
  </si>
  <si>
    <t>Výstavba CMZ  - (Nádražná - chodníky, parkovisko, obrubníky)</t>
  </si>
  <si>
    <t xml:space="preserve">Vybudovanie spojovacieho chodníka cez starý cintorín  a vybudovanie Pietneho miesta </t>
  </si>
  <si>
    <t xml:space="preserve">04 513 </t>
  </si>
  <si>
    <t xml:space="preserve">Zachytné parkoviska na vstupoch do centra mesta - výstavba  </t>
  </si>
  <si>
    <t xml:space="preserve">Parkovisko Živčaková - zvodidla </t>
  </si>
  <si>
    <t xml:space="preserve">Regenerácia sidiel a cyklochodníky  - Strieborná Kysuca </t>
  </si>
  <si>
    <t>7.3.</t>
  </si>
  <si>
    <t>Dopravné značenie</t>
  </si>
  <si>
    <t>Príspevok MPS - nákup dopravného značenia</t>
  </si>
  <si>
    <t>Príspevok MPS - údržba dopravného značenia</t>
  </si>
  <si>
    <t>716   717001</t>
  </si>
  <si>
    <t>Nákup dopravného značenia+montáž + projekt (výstavba)</t>
  </si>
  <si>
    <t xml:space="preserve">Vodorovné dopravné značenie + parkovisk </t>
  </si>
  <si>
    <t>7.4.</t>
  </si>
  <si>
    <t xml:space="preserve">Výstavba a miest obcí </t>
  </si>
  <si>
    <t>635 006</t>
  </si>
  <si>
    <t>T - services - údržba verejných priestranstiev (parky, verejná zeleň, údržba chodníkov, CMZ)</t>
  </si>
  <si>
    <t>711001</t>
  </si>
  <si>
    <t xml:space="preserve">Odkúpenie pozemkov  od ŽSK účel :  TESCO -KIK autobusová zastávka    </t>
  </si>
  <si>
    <t xml:space="preserve">Odkúpenie pozemkov  od ŽSK účel :  výjazd od zelených bytoviek   </t>
  </si>
  <si>
    <t>06  200</t>
  </si>
  <si>
    <t xml:space="preserve">Odkúpenie pozemkov  od ŽSR účel :  nová cesta Šturová,  Nadražná k zdravotnickému zariadeniu </t>
  </si>
  <si>
    <t>7.5.</t>
  </si>
  <si>
    <t>Projekt - fond  EÚ</t>
  </si>
  <si>
    <t>Regenerácia sídiel-projekt.žiadosť</t>
  </si>
  <si>
    <t xml:space="preserve">Regenerácia sídiel - spoluúčasť- grantový systém </t>
  </si>
  <si>
    <t xml:space="preserve">Výstavba miestnych komunikácií </t>
  </si>
  <si>
    <t>Úroky z úveru  MK</t>
  </si>
  <si>
    <t xml:space="preserve">Výstavba miestnych komukácií </t>
  </si>
  <si>
    <t xml:space="preserve">Splátka úveru ( MK, )    </t>
  </si>
  <si>
    <t>PROGRAM 8:     Vzdelávanie</t>
  </si>
  <si>
    <t>8.1.</t>
  </si>
  <si>
    <t>Materská škola</t>
  </si>
  <si>
    <t>09 111</t>
  </si>
  <si>
    <t xml:space="preserve">Mzdy, príplatky, </t>
  </si>
  <si>
    <t>Poistné a odvody do poisťovní</t>
  </si>
  <si>
    <t>Tovary a služby</t>
  </si>
  <si>
    <t>Bežné transfery</t>
  </si>
  <si>
    <t xml:space="preserve">Havarijný stav MŠ Turzovka </t>
  </si>
  <si>
    <t>8.2.</t>
  </si>
  <si>
    <t xml:space="preserve">Základná škola </t>
  </si>
  <si>
    <t xml:space="preserve">09 121 </t>
  </si>
  <si>
    <t>Mzdy, príplatky,</t>
  </si>
  <si>
    <t>09 121</t>
  </si>
  <si>
    <t xml:space="preserve">Stroje, prístroje a zariadenia </t>
  </si>
  <si>
    <t>630-717</t>
  </si>
  <si>
    <t>Riešenie havarijného stavu ZŠ Turzovka</t>
  </si>
  <si>
    <t>8.3.</t>
  </si>
  <si>
    <t>Vzdelávacie aktivity - voľno-časové</t>
  </si>
  <si>
    <t>8.3.1.</t>
  </si>
  <si>
    <t>Centrum voľného času</t>
  </si>
  <si>
    <t xml:space="preserve">09 502 </t>
  </si>
  <si>
    <t>09 502</t>
  </si>
  <si>
    <t>8.3.2.</t>
  </si>
  <si>
    <t>Školský klub detí</t>
  </si>
  <si>
    <t>09 120</t>
  </si>
  <si>
    <t>8.4.</t>
  </si>
  <si>
    <t>Základné umelecké vzdelávanie</t>
  </si>
  <si>
    <t xml:space="preserve">09 501 </t>
  </si>
  <si>
    <t>09 501</t>
  </si>
  <si>
    <t>8.5.</t>
  </si>
  <si>
    <t>Školské jedálne</t>
  </si>
  <si>
    <t>8.5.1.</t>
  </si>
  <si>
    <t>Školská jedáleň ZŠ Turzovka</t>
  </si>
  <si>
    <t>09 601</t>
  </si>
  <si>
    <t>8.5.2.</t>
  </si>
  <si>
    <t>Školská jedáleň pri MŠ Turzovka</t>
  </si>
  <si>
    <t xml:space="preserve">09 601 </t>
  </si>
  <si>
    <t>8.6.</t>
  </si>
  <si>
    <t>Školský úrad</t>
  </si>
  <si>
    <t>09 802</t>
  </si>
  <si>
    <t xml:space="preserve">Jubilant 50 rokov </t>
  </si>
  <si>
    <t>Povinný prídel do FS, stravovanie</t>
  </si>
  <si>
    <t>8.7.</t>
  </si>
  <si>
    <t>Neštátne školstvo</t>
  </si>
  <si>
    <t>09 606</t>
  </si>
  <si>
    <t>Slov.provincia Kongregácie sestier sv. Cyrila Turzovka</t>
  </si>
  <si>
    <t>8.9.</t>
  </si>
  <si>
    <t>Ostatné služby v oblasti školstva</t>
  </si>
  <si>
    <t xml:space="preserve">Neštatné školstvo  </t>
  </si>
  <si>
    <t xml:space="preserve">Ostatné sluby v oblasti školstva </t>
  </si>
  <si>
    <t xml:space="preserve">Školský  úrad </t>
  </si>
  <si>
    <t xml:space="preserve">Havarijný stav  MŚ Turzovka </t>
  </si>
  <si>
    <t xml:space="preserve">Školstvo  </t>
  </si>
  <si>
    <t xml:space="preserve">S p o l u   : </t>
  </si>
  <si>
    <t>PROGRAM 9:     Kultúra</t>
  </si>
  <si>
    <t>9.1.</t>
  </si>
  <si>
    <t>Podpora kultúrnych a spoločenských aktivít</t>
  </si>
  <si>
    <t>08 209</t>
  </si>
  <si>
    <t>Transfér na prevádzku KaSS</t>
  </si>
  <si>
    <t>9.2.</t>
  </si>
  <si>
    <t>Mestská knižnica</t>
  </si>
  <si>
    <t>08 205</t>
  </si>
  <si>
    <t>Transfér na prevádzku Mestskej knižnice</t>
  </si>
  <si>
    <t>9.3.</t>
  </si>
  <si>
    <t>Kultúra v meste (nadregionálne podujatia)</t>
  </si>
  <si>
    <t>9.3.1.</t>
  </si>
  <si>
    <t>40 výročie BS a TL</t>
  </si>
  <si>
    <t>633006 -633016</t>
  </si>
  <si>
    <t xml:space="preserve">Beskydské slávnosti - všeobecný materiál, reprezentačné -stravné a občerstvenie pre účinkujúcich  </t>
  </si>
  <si>
    <t>Preprava a prenáj.dopr.prostr.</t>
  </si>
  <si>
    <t>08209</t>
  </si>
  <si>
    <t>636001  636002</t>
  </si>
  <si>
    <t xml:space="preserve">Prenájom priestorov a zariadení </t>
  </si>
  <si>
    <t>637002 637003  637004</t>
  </si>
  <si>
    <t>Beskydské slávnosti - propagácia, všeobecné služby, zabezpečenie kultúrnych akcií</t>
  </si>
  <si>
    <t>Beskydské slávnosti - poplatky SOZA</t>
  </si>
  <si>
    <t>637027  625003</t>
  </si>
  <si>
    <t>Beskydské slávnosti - odmeny za práce na základe dohôd+ úrazové poistenie</t>
  </si>
  <si>
    <t xml:space="preserve">Príspevok MPS  - za práce  pri  BS </t>
  </si>
  <si>
    <t>636001-637027</t>
  </si>
  <si>
    <t xml:space="preserve">Beskydy to naše dedičstvo  - projekt - podaná žiadosť  + spoluúčasť mesta </t>
  </si>
  <si>
    <t xml:space="preserve">Potulky Beskydami - projekt  - podana žiadosť  - spoluúčasť mesta </t>
  </si>
  <si>
    <t>MK - SR - 40 rokov BS -  Kysucké spievanky  - dotácia  + spoluúčasť  mesta</t>
  </si>
  <si>
    <t>9.3.2.</t>
  </si>
  <si>
    <t>Technické zázemie pre kultúru v meste</t>
  </si>
  <si>
    <t>Amfiteáter-elektrická energia</t>
  </si>
  <si>
    <t xml:space="preserve">KaSS Turzovka - príspevky na ostatné činnosti - Benat.noc, Jašikové Kysuce, Majáles- ozvučenie, Dôchodcovia, Deň matiek, Vianočné trhy  </t>
  </si>
  <si>
    <t xml:space="preserve">08 209 </t>
  </si>
  <si>
    <t xml:space="preserve">KaSS Turzovka - príspevok pre zakladateľské súbory   </t>
  </si>
  <si>
    <t>Vianočná výzdoba  - nákup  +  ohňostroj</t>
  </si>
  <si>
    <t xml:space="preserve">Poplatok SOZA - MR </t>
  </si>
  <si>
    <t>Vianočná výzdoba - príspevok MPS</t>
  </si>
  <si>
    <t>28 209</t>
  </si>
  <si>
    <t xml:space="preserve"> Amfiteáter  - odvodnenie, oplotenie, </t>
  </si>
  <si>
    <t>9.4.</t>
  </si>
  <si>
    <t>Príspevky na kultúrne a spoločenské aktivity</t>
  </si>
  <si>
    <t>08 600</t>
  </si>
  <si>
    <t>Ostatné kultúrne akcie</t>
  </si>
  <si>
    <t>Spolok priateľov Turzovky-rezbársky plener</t>
  </si>
  <si>
    <t xml:space="preserve">Spolok priateľov Tka-rezbarský plener - vydanie publikácie Turzovka - Krížom Krážom   </t>
  </si>
  <si>
    <t xml:space="preserve">Hudobná skupina - MAD FREQUENCY - Rudolf Zajac Stred a Marian David  </t>
  </si>
  <si>
    <t xml:space="preserve">Hudobná skupina - Some King of Nothing Turzovka   </t>
  </si>
  <si>
    <t>Hudobný festival Vargoš fest 2011</t>
  </si>
  <si>
    <t>Obč.združ.TERRA -hist.Kresťanstvo</t>
  </si>
  <si>
    <t>PROGRAM 10:  Šport</t>
  </si>
  <si>
    <t>PROGRAM 10:     Šport</t>
  </si>
  <si>
    <t>10.1.</t>
  </si>
  <si>
    <t>Podpora športových aktivít</t>
  </si>
  <si>
    <t>08 100</t>
  </si>
  <si>
    <t>642002</t>
  </si>
  <si>
    <t>Kysucký maratón</t>
  </si>
  <si>
    <t>Veteranclub</t>
  </si>
  <si>
    <t>Cykloklub</t>
  </si>
  <si>
    <t>Enduro Team Turzovka</t>
  </si>
  <si>
    <t>Pavol Kováčik - stolný futbal</t>
  </si>
  <si>
    <t>Chess Club, Turzovka - Stred 302</t>
  </si>
  <si>
    <t xml:space="preserve">Ostatné športové akcie </t>
  </si>
  <si>
    <t xml:space="preserve">Volejbalové  turnaje </t>
  </si>
  <si>
    <t xml:space="preserve">Memorial Stanislavu Litvu </t>
  </si>
  <si>
    <t xml:space="preserve">Jozef Bebčak -reprezentant SR na horských bicykloch </t>
  </si>
  <si>
    <t>MLMF Turzovka</t>
  </si>
  <si>
    <t>10.2.</t>
  </si>
  <si>
    <t xml:space="preserve">Šport v meste </t>
  </si>
  <si>
    <t>632002</t>
  </si>
  <si>
    <t>Spotreba vodného a stočného (ŠA)</t>
  </si>
  <si>
    <t xml:space="preserve">Všeobecný materiál </t>
  </si>
  <si>
    <t xml:space="preserve">Stravné pracovníka </t>
  </si>
  <si>
    <t>642001</t>
  </si>
  <si>
    <t>Transfér na činnosť-futbal.klub Turzovka</t>
  </si>
  <si>
    <t xml:space="preserve">Správa Bicros </t>
  </si>
  <si>
    <t>08100</t>
  </si>
  <si>
    <t>632001</t>
  </si>
  <si>
    <t>Spotreba elektrickej energie</t>
  </si>
  <si>
    <t>10.3.</t>
  </si>
  <si>
    <t>Stavebná príprava pre ostatné športové zariadenia</t>
  </si>
  <si>
    <t>Plávareň (vonkajšie kúpalisko) - štúdia</t>
  </si>
  <si>
    <t>Plávareň (vonkajšie kúpalisko) - výkup pozemkov SEVAK</t>
  </si>
  <si>
    <t>PROGRAM 11:     Prostredie pre život</t>
  </si>
  <si>
    <t>11.1.</t>
  </si>
  <si>
    <t>Mestské služby</t>
  </si>
  <si>
    <t>04 120</t>
  </si>
  <si>
    <t xml:space="preserve">Mzdy, prípl., odmeny, odvody do poisťovní-koordinátor </t>
  </si>
  <si>
    <t>633006- 633010</t>
  </si>
  <si>
    <t>Prac.náradie a materiál -  aktivační ÚPSVaR</t>
  </si>
  <si>
    <t xml:space="preserve">Tvorba SF-koordinátor        </t>
  </si>
  <si>
    <t xml:space="preserve">Regionálna zamestnanosť - ÚPSVaR - mzdy+odvody + spoluúčasť  mesta </t>
  </si>
  <si>
    <t>633010, 637012, 637014</t>
  </si>
  <si>
    <t>Regionálna zamestnanosť - ÚPSVaR       - prac.odevy,ochranné pomôcky, tvorba SF, stravné</t>
  </si>
  <si>
    <t>11.2.</t>
  </si>
  <si>
    <t>Správa a údržba verejných priestranstiev</t>
  </si>
  <si>
    <t xml:space="preserve">Prac.náradie a materiál  z prost. mesta </t>
  </si>
  <si>
    <t>11.3.</t>
  </si>
  <si>
    <t>Správa a údržba verejnej zelene</t>
  </si>
  <si>
    <t>633006       635006</t>
  </si>
  <si>
    <t xml:space="preserve">Údržba verejnej zelene na verejných  priestranstvach  (sadenice)  + údržba </t>
  </si>
  <si>
    <t xml:space="preserve">Vodné + zrážková voda CMZ (námestie) </t>
  </si>
  <si>
    <t>Príspevok MPS - kosenie,hrabanie,orezávanie konárov,výrub</t>
  </si>
  <si>
    <t>11.4.</t>
  </si>
  <si>
    <t>Detské ihriská na verejných priestranstvách</t>
  </si>
  <si>
    <t>633006   641001</t>
  </si>
  <si>
    <t>Príspevok MPS - pieskoviská, detské ihriská</t>
  </si>
  <si>
    <t>11.5.</t>
  </si>
  <si>
    <t>Vodohospodárske objekty</t>
  </si>
  <si>
    <t>06 300</t>
  </si>
  <si>
    <t>Všeobecný materiál (hadice a pod.)</t>
  </si>
  <si>
    <t>633006  635006</t>
  </si>
  <si>
    <t xml:space="preserve">Materiál a údržba fontány </t>
  </si>
  <si>
    <t xml:space="preserve">Drobná údržba studni, kanalizácií a vodovodov v správe mesta </t>
  </si>
  <si>
    <t>Povodne-úrad vlády-mzdy+odvody,prac.odevy, údržba, zdr.prehl.,stravov.</t>
  </si>
  <si>
    <t xml:space="preserve">Povodne-NÚP-mzdy+odvody, materiál </t>
  </si>
  <si>
    <t>11.6.</t>
  </si>
  <si>
    <t>Cintorínske a pohrebné služby</t>
  </si>
  <si>
    <t>08 400</t>
  </si>
  <si>
    <t xml:space="preserve">Elektrická energia </t>
  </si>
  <si>
    <t xml:space="preserve">Telefonné poplatky </t>
  </si>
  <si>
    <t xml:space="preserve">Vodné a stočné </t>
  </si>
  <si>
    <t>Údržba - Dom smútku, cintorín</t>
  </si>
  <si>
    <t xml:space="preserve">Nový cintorín - oplotenie, zeleň, údržba starého cintorina, schody medzi starším  a novým cintorinom, vstupná brána  </t>
  </si>
  <si>
    <t>PROGRAM 12:  Bývanie</t>
  </si>
  <si>
    <t xml:space="preserve">           </t>
  </si>
  <si>
    <t>PROGRAM 12:     Bývanie</t>
  </si>
  <si>
    <t>12.1.</t>
  </si>
  <si>
    <t>Bytová problematika</t>
  </si>
  <si>
    <t>06 100</t>
  </si>
  <si>
    <t>Byty nižšieho štandardu  (+ nocľaharné - Teheľňa)</t>
  </si>
  <si>
    <t xml:space="preserve">06 100 </t>
  </si>
  <si>
    <r>
      <t xml:space="preserve">717002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716000</t>
    </r>
  </si>
  <si>
    <t xml:space="preserve">Rozšírenie elektrickej prípojky výmena rozvadzača - Krízové centrum </t>
  </si>
  <si>
    <t>12.2.</t>
  </si>
  <si>
    <t xml:space="preserve">Správa a evidencia bytov a nebytových priestorov v správe mesta </t>
  </si>
  <si>
    <t xml:space="preserve">Elektrická energia - byty nižšieho štandardu </t>
  </si>
  <si>
    <t>Príspevok do fondu opráv -nebytové priestory č. 13 ,43</t>
  </si>
  <si>
    <t xml:space="preserve">Rozbor vody - byty nižšieho štandardu </t>
  </si>
  <si>
    <t xml:space="preserve">Vodné, stočné - byty nižšieho štandardu </t>
  </si>
  <si>
    <t xml:space="preserve">Úroky z úveru ŠFRB (25 bytov)  </t>
  </si>
  <si>
    <t xml:space="preserve">Úroky z úveru ŠFRB (6bytov)         </t>
  </si>
  <si>
    <t xml:space="preserve">Úroky z úveru (municipálny úver)      </t>
  </si>
  <si>
    <t xml:space="preserve">Splátka úveru ŠFRB  (25bytov)  </t>
  </si>
  <si>
    <t xml:space="preserve">Splátka úveru ŠFRB (6 bytov) </t>
  </si>
  <si>
    <t xml:space="preserve">Splátka úveru (municip.úver)    </t>
  </si>
  <si>
    <t>PROGRAM 13:     Sociálne služby</t>
  </si>
  <si>
    <t>13.1.</t>
  </si>
  <si>
    <t>Poskytovanie sociálnej služby občanovi v nepriaznivej sociálnej situácii</t>
  </si>
  <si>
    <t>611-637</t>
  </si>
  <si>
    <t>Sociálny pracovník - hmotná núdza  -mzdy+odvody ( 4 hod.)</t>
  </si>
  <si>
    <t>Stravné pracovnika (posúdkar )</t>
  </si>
  <si>
    <t xml:space="preserve">Poplatok za posúdenie odkázanosti na sociálnu službu  - DD - všeobecný lekár </t>
  </si>
  <si>
    <t xml:space="preserve">Poplatky banke </t>
  </si>
  <si>
    <t>Soc. pracovník  - mzdy+odvody</t>
  </si>
  <si>
    <t>Stravovanie</t>
  </si>
  <si>
    <t>Terénni pracovníci na dohodu (odľahčovacia služba)</t>
  </si>
  <si>
    <t xml:space="preserve">Prevádzka-nocľaháreň, vybavenie </t>
  </si>
  <si>
    <t>Prepravná služba</t>
  </si>
  <si>
    <t>Opatrovateľská služba</t>
  </si>
  <si>
    <t>Posúdkový lekár</t>
  </si>
  <si>
    <t xml:space="preserve">Spoluúčasť pri financovaní výstavby sociálnych služieb - dom seniorov </t>
  </si>
  <si>
    <t>13.2.</t>
  </si>
  <si>
    <t>Ďalšie činnosti - stravovanie</t>
  </si>
  <si>
    <t>10 202</t>
  </si>
  <si>
    <t>611-642026</t>
  </si>
  <si>
    <t>13.3.</t>
  </si>
  <si>
    <t>Sociálnoprávna ochrana</t>
  </si>
  <si>
    <t>10 400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</si>
  <si>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</si>
  <si>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</si>
  <si>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</si>
  <si>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 xml:space="preserve">Dohody  o vykonaní prác  </t>
  </si>
  <si>
    <t>Elektrická energia + kúrenie NDC - DUHA</t>
  </si>
  <si>
    <t>Vodné a stočne  NDC -  DUHA</t>
  </si>
  <si>
    <t>Telefónne poplatky - DÚHA</t>
  </si>
  <si>
    <t>Internet - DUHA</t>
  </si>
  <si>
    <t xml:space="preserve">Materiál a náradie použité na drobnú údržbu </t>
  </si>
  <si>
    <t>Všeobecný materiál (kancelarské potreby,  tonery, čistiace prostriedky a hygienické potreby a pod).</t>
  </si>
  <si>
    <t xml:space="preserve">Všeobecné služby indé nešpecifikované </t>
  </si>
  <si>
    <t xml:space="preserve">Stravné pracovníka NDC </t>
  </si>
  <si>
    <t>13.5.</t>
  </si>
  <si>
    <t>Jednorazová dávka sociálnej pomoci</t>
  </si>
  <si>
    <t xml:space="preserve">Okamžitá pomoc  občanov v  hmotnej núdzi (rodiny s deťmi, starí a osamelí občania) </t>
  </si>
  <si>
    <t>13.6.</t>
  </si>
  <si>
    <t>Príspevok pre novonarodené deti</t>
  </si>
  <si>
    <t>Rastúca populácia v meste (narodenie dieťaťa -občian.zálež.)</t>
  </si>
  <si>
    <t>13.7.</t>
  </si>
  <si>
    <t>Príspevok na pohreb - sociálne prípady</t>
  </si>
  <si>
    <t>13.8.</t>
  </si>
  <si>
    <t xml:space="preserve">Denné centrum - seniori </t>
  </si>
  <si>
    <t>Transfér na činnosť - aktívni a angažovaní seniori.</t>
  </si>
  <si>
    <t>13.9.</t>
  </si>
  <si>
    <t>Sociálna výpomoc žiakom</t>
  </si>
  <si>
    <t>10 700</t>
  </si>
  <si>
    <t>ÚPSVaR-príspevok na stravovanie (hmot.núdza)</t>
  </si>
  <si>
    <t>ÚPSVaR-príspevok na škols.potr. (hmot.núdza)</t>
  </si>
  <si>
    <t>13.10.</t>
  </si>
  <si>
    <t>Osobitný príjemca</t>
  </si>
  <si>
    <t>ÚPSVaR-prísp.na rodinné prídavky (osobitný príjemca )</t>
  </si>
  <si>
    <t>13.11</t>
  </si>
  <si>
    <t xml:space="preserve">Podnikateľský inkubator - projekt </t>
  </si>
  <si>
    <t>633006      637027</t>
  </si>
  <si>
    <t>Projekt - Spoločné prázdniny-mesto-úraz.poist, všeob. mat.,občert. Dohody+ spoluúčasť mesta</t>
  </si>
  <si>
    <t>PROGRAM 14:  Administratíva</t>
  </si>
  <si>
    <t>PROGRAM 14:     Administratíva</t>
  </si>
  <si>
    <t>14.1.</t>
  </si>
  <si>
    <t>Administratíva - správa mesta</t>
  </si>
  <si>
    <t>Elektrická energia - budova MsÚ</t>
  </si>
  <si>
    <t>Teplo - budova MsÚ,</t>
  </si>
  <si>
    <t>Vodné, stočné - budova MsÚ</t>
  </si>
  <si>
    <t>Telefón, fax</t>
  </si>
  <si>
    <t>Poštové služby</t>
  </si>
  <si>
    <t>Internet</t>
  </si>
  <si>
    <t>Kancelárské potreby a materiál</t>
  </si>
  <si>
    <t>Papier</t>
  </si>
  <si>
    <t>Štátne a miestne znaky</t>
  </si>
  <si>
    <t>Ostatný všeobecný materiál</t>
  </si>
  <si>
    <t>Všeobecné služby inde nešpecifikované</t>
  </si>
  <si>
    <t>Technické riešenie a prevádzka verejného registra odber. vzťahov (zverejnenie zmlúv, faktúr, objednávok na základe zákona č. 546/2010)</t>
  </si>
  <si>
    <t>Zdravotná pracovná služba</t>
  </si>
  <si>
    <t>Poplatky banky (za vedenie účtu, daň z úrokov, term.vklad)</t>
  </si>
  <si>
    <t>Úrazové poistenie z dôhod o vykonaní prác</t>
  </si>
  <si>
    <t>0 116</t>
  </si>
  <si>
    <t>Konces.poplatky-rozhlas, televízia</t>
  </si>
  <si>
    <t xml:space="preserve">Daň z príjmov PO </t>
  </si>
  <si>
    <t>Odmeny pracovníkov z mimopracovného pomeru</t>
  </si>
  <si>
    <t>Program</t>
  </si>
  <si>
    <t>Číslo</t>
  </si>
  <si>
    <t>Názov</t>
  </si>
  <si>
    <t>1.</t>
  </si>
  <si>
    <t>Plánovanie, manažment a kontrola</t>
  </si>
  <si>
    <t>2.</t>
  </si>
  <si>
    <t>Propagácia a marketing</t>
  </si>
  <si>
    <t>3.</t>
  </si>
  <si>
    <t>Interné služby mesta</t>
  </si>
  <si>
    <t>4.</t>
  </si>
  <si>
    <t>Služby občanom</t>
  </si>
  <si>
    <t>5.</t>
  </si>
  <si>
    <t>Bezpečnosť a poriadok</t>
  </si>
  <si>
    <t>6.</t>
  </si>
  <si>
    <t>Odpadové hospodárstvo</t>
  </si>
  <si>
    <t>7.</t>
  </si>
  <si>
    <t>Miestne komunikácie</t>
  </si>
  <si>
    <t>8.</t>
  </si>
  <si>
    <t>Vzdelávanie</t>
  </si>
  <si>
    <t>9.</t>
  </si>
  <si>
    <t>Kultúra</t>
  </si>
  <si>
    <t>10.</t>
  </si>
  <si>
    <t>Šport</t>
  </si>
  <si>
    <t>11.</t>
  </si>
  <si>
    <t>Prostredie pre život</t>
  </si>
  <si>
    <t>12.</t>
  </si>
  <si>
    <t>Bývanie</t>
  </si>
  <si>
    <t>13.</t>
  </si>
  <si>
    <t>Sociálne služby</t>
  </si>
  <si>
    <t>14.</t>
  </si>
  <si>
    <t>Administratíva</t>
  </si>
  <si>
    <t>Spolu za všetky programy</t>
  </si>
  <si>
    <t xml:space="preserve">Interné služby mesta </t>
  </si>
  <si>
    <t xml:space="preserve">Bezpečnost  a poriadok </t>
  </si>
  <si>
    <t>Objem rozpočtu celkom</t>
  </si>
  <si>
    <t xml:space="preserve">Projekt  SR-PR  na bežné výdavky  + spoluúčasť  95 %= 5.721,- € projekt,  5% =301,- € - mesto </t>
  </si>
  <si>
    <t>Projekt cehraničnej spolupráce SR-PR  + spoluúčasť mesta - Hasičské vozidlo   95%=153.921,-  €,  5% =8.101,- €   (refundáca nákladov)</t>
  </si>
  <si>
    <t>Projekt cehraničnej spolupráce SR-ČR + spoluúčasť mesta  - Hasičské vozidlo auto 95%= 288.203  €, spolúčasť mesta 5%=15.797 €  (refundácia nákladov)</t>
  </si>
  <si>
    <t xml:space="preserve">Projekt SR ČR -  na bežné výdavky  + spoluúčasť  - 95 %= 11.937,- € projekt,  5%  =629,- € - mesto  </t>
  </si>
  <si>
    <t>610-637</t>
  </si>
  <si>
    <t xml:space="preserve">ŽP - čisté mesto bez odpadov  - bežné výdavky + spoluúčasť   95 %  projekt  8.513,- €, 5 %  -  448,- €,  mesto refundácia nákladov </t>
  </si>
  <si>
    <t xml:space="preserve">ŽP - čisté mesto bez odpadov  - projekt  + spoluúčasť mesta -     95%  -  376.399,-  projekt  ,  5% 19.811,- € - Mesto refundácia nákladov </t>
  </si>
  <si>
    <t xml:space="preserve">Odkúpenie pozemkov  od Ježika pri 272 pod polopodzemné kontajnery, MK a vybudovanie parkoviska </t>
  </si>
  <si>
    <t>Regenerácia sídiel - projekt</t>
  </si>
  <si>
    <t xml:space="preserve">Zmenové konanie  - projekt  </t>
  </si>
  <si>
    <t>Materiál na drobnú údržbu</t>
  </si>
  <si>
    <t xml:space="preserve">                              </t>
  </si>
  <si>
    <t>Mzdy a odvody sociálny pracovník  (DUHA) - (4 hodiny rozvoz stravy,  4 hodiny správa - NDC DUHA, upratovačka na 3 hod. mzda, odvody)</t>
  </si>
  <si>
    <t>2. zmena rozpočtu</t>
  </si>
  <si>
    <t>Čerpanie rozpočtu k 31.12.2011</t>
  </si>
  <si>
    <t>%</t>
  </si>
  <si>
    <t>Nemocenské dávky</t>
  </si>
  <si>
    <t>633002,  633013, 633018</t>
  </si>
  <si>
    <t>610-630</t>
  </si>
  <si>
    <t>Infokiosky-bežné výdavky</t>
  </si>
  <si>
    <t>Úrazové poistenie</t>
  </si>
  <si>
    <t xml:space="preserve">Školenia </t>
  </si>
  <si>
    <t>717001   716000</t>
  </si>
  <si>
    <t>651   653</t>
  </si>
  <si>
    <t>Povodne-spoluúčasť mesta -mzdy+odvody,mat,zd.prehl.strav. ,FS, PN, stravné</t>
  </si>
  <si>
    <t>637004       636001</t>
  </si>
  <si>
    <t>Vrátenie príjmov z min.rokov</t>
  </si>
  <si>
    <t xml:space="preserve">Rozpočet   po zmenách </t>
  </si>
  <si>
    <t xml:space="preserve">Rozpočet po zmenách </t>
  </si>
  <si>
    <t>Štruktúra čerpania rozpočtu  k  31.12.2011</t>
  </si>
  <si>
    <t>Rozpočet po zmenách rok 2011</t>
  </si>
  <si>
    <t xml:space="preserve">Štruktúra  čerpania rozpočtu k 31.12.2011 - celkom </t>
  </si>
  <si>
    <t>Štruktúra čerpania rozpočtu k 31.12.2011</t>
  </si>
  <si>
    <t>PROGRAM 3:  Interné služby mesta</t>
  </si>
  <si>
    <t xml:space="preserve">Štruktúra čerpania rozpočtu k 31.12.2011 - celkom </t>
  </si>
  <si>
    <t xml:space="preserve">Štruktúra čerpania rozpočtu k 31.12.2011  - celkom </t>
  </si>
  <si>
    <t xml:space="preserve">Štruktúra čerpania rozpočtu   k 31.12.2011  - celkom </t>
  </si>
  <si>
    <t>Rozpočet  po zmenách 2011</t>
  </si>
  <si>
    <t xml:space="preserve">PROGRAM  5 :  Bezpečnosť a poriadok </t>
  </si>
  <si>
    <t xml:space="preserve">Štruktúra čerpania rozpoču k 31.12.2011 </t>
  </si>
  <si>
    <t>PROGRAM 6:  Odpadové hospodárstvo</t>
  </si>
  <si>
    <t xml:space="preserve">Štruktúra čerpania rozpočtu  k 31.12.2011 </t>
  </si>
  <si>
    <t xml:space="preserve">Štrukrtúra čerpania rozpočtu k 31.12.2011 - celkom </t>
  </si>
  <si>
    <t>PROGRAM 7:  Mestská infraštruktúra</t>
  </si>
  <si>
    <t>PROGRAM 8:  Vzdelávanie</t>
  </si>
  <si>
    <t xml:space="preserve">Štruktúra čerpania rozpočtu  k  31.12.2011 </t>
  </si>
  <si>
    <t>Rozpočet  po zmenách rok 2011</t>
  </si>
  <si>
    <t>PROGRAM 9:  Kultúra</t>
  </si>
  <si>
    <t>Štruktúra čerpania rozpočtu  k 31.12.2011</t>
  </si>
  <si>
    <t>Rozpočet po zmenách  rok 2011</t>
  </si>
  <si>
    <t>PROGRAM 13:  Sociálne služby</t>
  </si>
  <si>
    <t xml:space="preserve">Štruktúra čerpania rozpočtu k 31.12.2011 </t>
  </si>
  <si>
    <t xml:space="preserve">Štruktúra čerpania k 31.12.2011 </t>
  </si>
  <si>
    <t xml:space="preserve">Sumarizácia výdavkov za jednotlivé programy   -  Čerpanie k 31.12.2011 </t>
  </si>
  <si>
    <t>633006,        635004</t>
  </si>
  <si>
    <t xml:space="preserve">Schválil : </t>
  </si>
  <si>
    <t>Miroslav  Rejda</t>
  </si>
  <si>
    <t xml:space="preserve">primátor mesta </t>
  </si>
  <si>
    <t xml:space="preserve">KV ZŠ Turzovka </t>
  </si>
  <si>
    <t xml:space="preserve">Stravné-do zásoby </t>
  </si>
  <si>
    <t xml:space="preserve">Opravy a údržba - budova MsÚ , prevadz. strojov . zariadení  </t>
  </si>
  <si>
    <t>Tonery, cartrige a iný spotreb. materiál</t>
  </si>
  <si>
    <t>641001         635006</t>
  </si>
  <si>
    <t>Príspevok MPS - Údržba  + oprava VO</t>
  </si>
  <si>
    <t xml:space="preserve">Zabezpečenie rozvozu stravy - výdavky na prevádzku vozidla  1.829,- €,  mzda a odvody sociálneho pracovníka 4 hod. -  6.105 €, povinný prídel do FS - 45,- € , stravné pracovníka - 261.- €, nákup obedárov - 450,- €, doplatok na stravné pre seniorov    </t>
  </si>
  <si>
    <t>Úroky + manipul.popl.-úver-čisté mesto  (Nákladné vozidlo)</t>
  </si>
  <si>
    <t xml:space="preserve">Drobná výpočtová technika  a software  + licencie </t>
  </si>
  <si>
    <t>Údržba výpočt.techniky+software-aktualizácia</t>
  </si>
  <si>
    <t>635002     635009</t>
  </si>
  <si>
    <t>7.2</t>
  </si>
  <si>
    <t xml:space="preserve"> PROGRAM 11:  Prostredie pre život</t>
  </si>
  <si>
    <t xml:space="preserve">Vyvesené na úradnej tabuli  dňa  21.5.2012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</si>
</sst>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/m;@"/>
    <numFmt numFmtId="165" formatCode="_-* #,##0\ _€_-;\-* #,##0\ _€_-;_-* &quot;-&quot;??\ _€_-;_-@_-"/>
    <numFmt numFmtId="166" formatCode="0.0"/>
    <numFmt numFmtId="167" formatCode="#,##0.0"/>
  </numFmts>
  <fonts count="8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indexed="17"/>
      <name val="Tahoma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 CE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Calibri"/>
      <family val="2"/>
      <charset val="238"/>
    </font>
    <font>
      <sz val="9"/>
      <name val="Arial CE"/>
      <family val="2"/>
      <charset val="238"/>
    </font>
    <font>
      <b/>
      <i/>
      <sz val="9"/>
      <name val="Arial CE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 CE"/>
      <charset val="238"/>
    </font>
    <font>
      <sz val="11"/>
      <color indexed="8"/>
      <name val="Arial"/>
      <family val="2"/>
      <charset val="238"/>
    </font>
    <font>
      <b/>
      <sz val="14"/>
      <color indexed="8"/>
      <name val="Tahoma"/>
      <family val="2"/>
      <charset val="238"/>
    </font>
    <font>
      <b/>
      <sz val="12"/>
      <name val="Arial"/>
      <family val="2"/>
    </font>
    <font>
      <b/>
      <i/>
      <sz val="11"/>
      <name val="Arial CE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1"/>
      <color indexed="8"/>
      <name val="Arial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 CE"/>
      <charset val="238"/>
    </font>
    <font>
      <b/>
      <sz val="11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</font>
    <font>
      <i/>
      <sz val="9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9"/>
      <color indexed="8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</font>
    <font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5"/>
      <color indexed="17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7D50D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shrinkToFit="1"/>
    </xf>
    <xf numFmtId="0" fontId="4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49" fontId="8" fillId="2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11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2" borderId="14" xfId="0" applyFont="1" applyFill="1" applyBorder="1" applyAlignment="1"/>
    <xf numFmtId="0" fontId="10" fillId="2" borderId="20" xfId="0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27" xfId="0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0" fontId="10" fillId="2" borderId="29" xfId="0" applyFont="1" applyFill="1" applyBorder="1"/>
    <xf numFmtId="3" fontId="11" fillId="3" borderId="33" xfId="0" applyNumberFormat="1" applyFont="1" applyFill="1" applyBorder="1" applyAlignment="1">
      <alignment shrinkToFit="1"/>
    </xf>
    <xf numFmtId="3" fontId="11" fillId="3" borderId="35" xfId="0" applyNumberFormat="1" applyFont="1" applyFill="1" applyBorder="1" applyAlignment="1">
      <alignment shrinkToFit="1"/>
    </xf>
    <xf numFmtId="3" fontId="11" fillId="3" borderId="29" xfId="0" applyNumberFormat="1" applyFont="1" applyFill="1" applyBorder="1" applyAlignment="1"/>
    <xf numFmtId="3" fontId="11" fillId="3" borderId="35" xfId="0" applyNumberFormat="1" applyFont="1" applyFill="1" applyBorder="1" applyAlignment="1"/>
    <xf numFmtId="3" fontId="11" fillId="3" borderId="33" xfId="0" applyNumberFormat="1" applyFont="1" applyFill="1" applyBorder="1" applyAlignment="1"/>
    <xf numFmtId="16" fontId="20" fillId="2" borderId="39" xfId="0" applyNumberFormat="1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 shrinkToFit="1"/>
    </xf>
    <xf numFmtId="3" fontId="18" fillId="2" borderId="40" xfId="0" applyNumberFormat="1" applyFont="1" applyFill="1" applyBorder="1" applyAlignment="1">
      <alignment horizontal="right" shrinkToFit="1"/>
    </xf>
    <xf numFmtId="3" fontId="18" fillId="2" borderId="5" xfId="0" applyNumberFormat="1" applyFont="1" applyFill="1" applyBorder="1" applyAlignment="1"/>
    <xf numFmtId="3" fontId="18" fillId="2" borderId="40" xfId="0" applyNumberFormat="1" applyFont="1" applyFill="1" applyBorder="1" applyAlignment="1"/>
    <xf numFmtId="3" fontId="18" fillId="2" borderId="25" xfId="0" applyNumberFormat="1" applyFont="1" applyFill="1" applyBorder="1" applyAlignment="1"/>
    <xf numFmtId="3" fontId="18" fillId="2" borderId="6" xfId="0" applyNumberFormat="1" applyFont="1" applyFill="1" applyBorder="1" applyAlignment="1"/>
    <xf numFmtId="49" fontId="4" fillId="0" borderId="15" xfId="0" applyNumberFormat="1" applyFont="1" applyFill="1" applyBorder="1" applyAlignment="1"/>
    <xf numFmtId="49" fontId="4" fillId="0" borderId="13" xfId="0" applyNumberFormat="1" applyFont="1" applyFill="1" applyBorder="1" applyAlignment="1"/>
    <xf numFmtId="0" fontId="4" fillId="0" borderId="13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 shrinkToFit="1"/>
    </xf>
    <xf numFmtId="3" fontId="4" fillId="0" borderId="13" xfId="0" applyNumberFormat="1" applyFont="1" applyFill="1" applyBorder="1" applyAlignment="1">
      <alignment horizontal="right" shrinkToFit="1"/>
    </xf>
    <xf numFmtId="3" fontId="14" fillId="0" borderId="14" xfId="0" applyNumberFormat="1" applyFont="1" applyFill="1" applyBorder="1" applyAlignment="1"/>
    <xf numFmtId="3" fontId="14" fillId="0" borderId="43" xfId="0" applyNumberFormat="1" applyFont="1" applyFill="1" applyBorder="1" applyAlignment="1"/>
    <xf numFmtId="3" fontId="4" fillId="0" borderId="15" xfId="0" applyNumberFormat="1" applyFont="1" applyFill="1" applyBorder="1" applyAlignment="1"/>
    <xf numFmtId="3" fontId="4" fillId="0" borderId="13" xfId="0" applyNumberFormat="1" applyFont="1" applyFill="1" applyBorder="1" applyAlignment="1"/>
    <xf numFmtId="49" fontId="4" fillId="4" borderId="13" xfId="0" applyNumberFormat="1" applyFont="1" applyFill="1" applyBorder="1" applyAlignment="1"/>
    <xf numFmtId="49" fontId="4" fillId="4" borderId="13" xfId="0" applyNumberFormat="1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3" fontId="4" fillId="4" borderId="15" xfId="0" applyNumberFormat="1" applyFont="1" applyFill="1" applyBorder="1" applyAlignment="1">
      <alignment horizontal="right" shrinkToFit="1"/>
    </xf>
    <xf numFmtId="3" fontId="4" fillId="4" borderId="13" xfId="0" applyNumberFormat="1" applyFont="1" applyFill="1" applyBorder="1" applyAlignment="1">
      <alignment horizontal="right" shrinkToFit="1"/>
    </xf>
    <xf numFmtId="3" fontId="4" fillId="4" borderId="15" xfId="0" applyNumberFormat="1" applyFont="1" applyFill="1" applyBorder="1" applyAlignment="1"/>
    <xf numFmtId="49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/>
    <xf numFmtId="49" fontId="4" fillId="5" borderId="15" xfId="0" applyNumberFormat="1" applyFont="1" applyFill="1" applyBorder="1" applyAlignment="1"/>
    <xf numFmtId="49" fontId="4" fillId="5" borderId="13" xfId="0" applyNumberFormat="1" applyFont="1" applyFill="1" applyBorder="1" applyAlignment="1"/>
    <xf numFmtId="49" fontId="4" fillId="5" borderId="13" xfId="0" applyNumberFormat="1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3" fontId="4" fillId="5" borderId="15" xfId="0" applyNumberFormat="1" applyFont="1" applyFill="1" applyBorder="1" applyAlignment="1">
      <alignment horizontal="right" shrinkToFit="1"/>
    </xf>
    <xf numFmtId="3" fontId="4" fillId="5" borderId="13" xfId="0" applyNumberFormat="1" applyFont="1" applyFill="1" applyBorder="1" applyAlignment="1">
      <alignment horizontal="right" shrinkToFit="1"/>
    </xf>
    <xf numFmtId="3" fontId="14" fillId="5" borderId="14" xfId="0" applyNumberFormat="1" applyFont="1" applyFill="1" applyBorder="1" applyAlignment="1"/>
    <xf numFmtId="3" fontId="14" fillId="5" borderId="43" xfId="0" applyNumberFormat="1" applyFont="1" applyFill="1" applyBorder="1" applyAlignment="1"/>
    <xf numFmtId="3" fontId="4" fillId="5" borderId="15" xfId="0" applyNumberFormat="1" applyFont="1" applyFill="1" applyBorder="1" applyAlignment="1"/>
    <xf numFmtId="49" fontId="4" fillId="5" borderId="43" xfId="0" applyNumberFormat="1" applyFont="1" applyFill="1" applyBorder="1" applyAlignment="1"/>
    <xf numFmtId="49" fontId="4" fillId="5" borderId="14" xfId="0" applyNumberFormat="1" applyFont="1" applyFill="1" applyBorder="1" applyAlignment="1">
      <alignment wrapText="1"/>
    </xf>
    <xf numFmtId="0" fontId="4" fillId="5" borderId="42" xfId="0" applyFont="1" applyFill="1" applyBorder="1" applyAlignment="1">
      <alignment wrapText="1"/>
    </xf>
    <xf numFmtId="49" fontId="20" fillId="2" borderId="18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right" shrinkToFit="1"/>
    </xf>
    <xf numFmtId="3" fontId="18" fillId="2" borderId="13" xfId="0" applyNumberFormat="1" applyFont="1" applyFill="1" applyBorder="1" applyAlignment="1">
      <alignment horizontal="right" shrinkToFit="1"/>
    </xf>
    <xf numFmtId="3" fontId="18" fillId="2" borderId="14" xfId="0" applyNumberFormat="1" applyFont="1" applyFill="1" applyBorder="1"/>
    <xf numFmtId="3" fontId="18" fillId="2" borderId="43" xfId="0" applyNumberFormat="1" applyFont="1" applyFill="1" applyBorder="1"/>
    <xf numFmtId="3" fontId="14" fillId="0" borderId="14" xfId="0" applyNumberFormat="1" applyFont="1" applyFill="1" applyBorder="1"/>
    <xf numFmtId="3" fontId="14" fillId="0" borderId="43" xfId="0" applyNumberFormat="1" applyFont="1" applyFill="1" applyBorder="1"/>
    <xf numFmtId="0" fontId="18" fillId="2" borderId="18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right"/>
    </xf>
    <xf numFmtId="3" fontId="18" fillId="2" borderId="13" xfId="0" applyNumberFormat="1" applyFont="1" applyFill="1" applyBorder="1" applyAlignment="1">
      <alignment horizontal="right"/>
    </xf>
    <xf numFmtId="3" fontId="18" fillId="2" borderId="43" xfId="0" applyNumberFormat="1" applyFont="1" applyFill="1" applyBorder="1" applyAlignment="1">
      <alignment horizontal="right"/>
    </xf>
    <xf numFmtId="49" fontId="23" fillId="0" borderId="15" xfId="0" applyNumberFormat="1" applyFont="1" applyFill="1" applyBorder="1" applyAlignment="1"/>
    <xf numFmtId="3" fontId="14" fillId="0" borderId="14" xfId="0" applyNumberFormat="1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3" fontId="4" fillId="5" borderId="15" xfId="0" applyNumberFormat="1" applyFont="1" applyFill="1" applyBorder="1" applyAlignment="1">
      <alignment horizontal="left"/>
    </xf>
    <xf numFmtId="3" fontId="4" fillId="5" borderId="13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/>
    </xf>
    <xf numFmtId="0" fontId="4" fillId="5" borderId="13" xfId="0" applyFont="1" applyFill="1" applyBorder="1" applyAlignment="1">
      <alignment horizontal="left" wrapText="1"/>
    </xf>
    <xf numFmtId="3" fontId="4" fillId="5" borderId="14" xfId="0" applyNumberFormat="1" applyFont="1" applyFill="1" applyBorder="1" applyAlignment="1">
      <alignment horizontal="right"/>
    </xf>
    <xf numFmtId="3" fontId="4" fillId="5" borderId="43" xfId="0" applyNumberFormat="1" applyFont="1" applyFill="1" applyBorder="1" applyAlignment="1">
      <alignment horizontal="right"/>
    </xf>
    <xf numFmtId="49" fontId="4" fillId="5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14" fontId="4" fillId="6" borderId="18" xfId="0" applyNumberFormat="1" applyFont="1" applyFill="1" applyBorder="1" applyAlignment="1">
      <alignment horizontal="center"/>
    </xf>
    <xf numFmtId="49" fontId="24" fillId="6" borderId="13" xfId="0" applyNumberFormat="1" applyFont="1" applyFill="1" applyBorder="1" applyAlignment="1">
      <alignment horizontal="left"/>
    </xf>
    <xf numFmtId="0" fontId="4" fillId="6" borderId="4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3" fontId="4" fillId="6" borderId="15" xfId="0" applyNumberFormat="1" applyFont="1" applyFill="1" applyBorder="1" applyAlignment="1">
      <alignment horizontal="right" shrinkToFit="1"/>
    </xf>
    <xf numFmtId="3" fontId="4" fillId="6" borderId="13" xfId="0" applyNumberFormat="1" applyFont="1" applyFill="1" applyBorder="1" applyAlignment="1">
      <alignment horizontal="right" shrinkToFit="1"/>
    </xf>
    <xf numFmtId="3" fontId="4" fillId="6" borderId="14" xfId="0" applyNumberFormat="1" applyFont="1" applyFill="1" applyBorder="1" applyAlignment="1">
      <alignment horizontal="right"/>
    </xf>
    <xf numFmtId="3" fontId="4" fillId="6" borderId="13" xfId="0" applyNumberFormat="1" applyFont="1" applyFill="1" applyBorder="1" applyAlignment="1">
      <alignment horizontal="right"/>
    </xf>
    <xf numFmtId="3" fontId="4" fillId="6" borderId="43" xfId="0" applyNumberFormat="1" applyFont="1" applyFill="1" applyBorder="1" applyAlignment="1">
      <alignment horizontal="right"/>
    </xf>
    <xf numFmtId="3" fontId="4" fillId="6" borderId="15" xfId="0" applyNumberFormat="1" applyFont="1" applyFill="1" applyBorder="1"/>
    <xf numFmtId="3" fontId="4" fillId="6" borderId="13" xfId="0" applyNumberFormat="1" applyFont="1" applyFill="1" applyBorder="1"/>
    <xf numFmtId="0" fontId="4" fillId="0" borderId="44" xfId="0" applyFont="1" applyFill="1" applyBorder="1" applyAlignment="1">
      <alignment horizontal="center"/>
    </xf>
    <xf numFmtId="49" fontId="4" fillId="0" borderId="45" xfId="0" applyNumberFormat="1" applyFont="1" applyFill="1" applyBorder="1" applyAlignment="1"/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/>
    <xf numFmtId="3" fontId="4" fillId="0" borderId="47" xfId="0" applyNumberFormat="1" applyFont="1" applyFill="1" applyBorder="1" applyAlignment="1">
      <alignment horizontal="right" shrinkToFit="1"/>
    </xf>
    <xf numFmtId="3" fontId="4" fillId="0" borderId="46" xfId="0" applyNumberFormat="1" applyFont="1" applyFill="1" applyBorder="1" applyAlignment="1">
      <alignment horizontal="right" shrinkToFit="1"/>
    </xf>
    <xf numFmtId="0" fontId="4" fillId="0" borderId="49" xfId="0" applyFont="1" applyFill="1" applyBorder="1"/>
    <xf numFmtId="0" fontId="4" fillId="0" borderId="45" xfId="0" applyFont="1" applyFill="1" applyBorder="1"/>
    <xf numFmtId="3" fontId="4" fillId="0" borderId="47" xfId="0" applyNumberFormat="1" applyFont="1" applyFill="1" applyBorder="1"/>
    <xf numFmtId="0" fontId="4" fillId="4" borderId="14" xfId="0" applyFont="1" applyFill="1" applyBorder="1" applyAlignment="1">
      <alignment horizontal="left"/>
    </xf>
    <xf numFmtId="3" fontId="4" fillId="4" borderId="13" xfId="0" applyNumberFormat="1" applyFont="1" applyFill="1" applyBorder="1" applyAlignment="1">
      <alignment horizontal="left"/>
    </xf>
    <xf numFmtId="3" fontId="11" fillId="3" borderId="33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/>
    <xf numFmtId="3" fontId="11" fillId="3" borderId="34" xfId="0" applyNumberFormat="1" applyFont="1" applyFill="1" applyBorder="1" applyAlignment="1"/>
    <xf numFmtId="0" fontId="18" fillId="2" borderId="39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/>
    </xf>
    <xf numFmtId="3" fontId="18" fillId="2" borderId="25" xfId="0" applyNumberFormat="1" applyFont="1" applyFill="1" applyBorder="1" applyAlignment="1">
      <alignment horizontal="right"/>
    </xf>
    <xf numFmtId="3" fontId="18" fillId="2" borderId="5" xfId="0" applyNumberFormat="1" applyFont="1" applyFill="1" applyBorder="1" applyAlignment="1">
      <alignment horizontal="right"/>
    </xf>
    <xf numFmtId="0" fontId="24" fillId="6" borderId="18" xfId="0" applyFont="1" applyFill="1" applyBorder="1" applyAlignment="1">
      <alignment horizontal="center"/>
    </xf>
    <xf numFmtId="49" fontId="4" fillId="6" borderId="43" xfId="0" applyNumberFormat="1" applyFont="1" applyFill="1" applyBorder="1" applyAlignment="1"/>
    <xf numFmtId="0" fontId="4" fillId="6" borderId="13" xfId="0" applyFont="1" applyFill="1" applyBorder="1" applyAlignment="1">
      <alignment wrapText="1"/>
    </xf>
    <xf numFmtId="3" fontId="4" fillId="6" borderId="15" xfId="0" applyNumberFormat="1" applyFont="1" applyFill="1" applyBorder="1" applyAlignment="1">
      <alignment horizontal="right"/>
    </xf>
    <xf numFmtId="3" fontId="14" fillId="6" borderId="15" xfId="0" applyNumberFormat="1" applyFont="1" applyFill="1" applyBorder="1" applyAlignment="1"/>
    <xf numFmtId="3" fontId="14" fillId="6" borderId="43" xfId="0" applyNumberFormat="1" applyFont="1" applyFill="1" applyBorder="1" applyAlignment="1"/>
    <xf numFmtId="3" fontId="4" fillId="6" borderId="15" xfId="0" applyNumberFormat="1" applyFont="1" applyFill="1" applyBorder="1" applyAlignment="1"/>
    <xf numFmtId="3" fontId="4" fillId="6" borderId="43" xfId="0" applyNumberFormat="1" applyFont="1" applyFill="1" applyBorder="1" applyAlignment="1"/>
    <xf numFmtId="49" fontId="24" fillId="6" borderId="18" xfId="0" applyNumberFormat="1" applyFont="1" applyFill="1" applyBorder="1" applyAlignment="1">
      <alignment horizontal="center"/>
    </xf>
    <xf numFmtId="49" fontId="24" fillId="6" borderId="43" xfId="0" applyNumberFormat="1" applyFont="1" applyFill="1" applyBorder="1" applyAlignment="1">
      <alignment horizontal="center"/>
    </xf>
    <xf numFmtId="49" fontId="4" fillId="6" borderId="43" xfId="0" applyNumberFormat="1" applyFont="1" applyFill="1" applyBorder="1" applyAlignment="1">
      <alignment horizontal="center"/>
    </xf>
    <xf numFmtId="3" fontId="14" fillId="6" borderId="15" xfId="0" applyNumberFormat="1" applyFont="1" applyFill="1" applyBorder="1"/>
    <xf numFmtId="3" fontId="14" fillId="6" borderId="43" xfId="0" applyNumberFormat="1" applyFont="1" applyFill="1" applyBorder="1"/>
    <xf numFmtId="49" fontId="4" fillId="0" borderId="18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/>
    <xf numFmtId="49" fontId="4" fillId="4" borderId="43" xfId="0" applyNumberFormat="1" applyFont="1" applyFill="1" applyBorder="1" applyAlignment="1">
      <alignment horizontal="left"/>
    </xf>
    <xf numFmtId="3" fontId="4" fillId="4" borderId="15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49" fontId="4" fillId="5" borderId="18" xfId="0" applyNumberFormat="1" applyFont="1" applyFill="1" applyBorder="1" applyAlignment="1">
      <alignment horizontal="left"/>
    </xf>
    <xf numFmtId="3" fontId="14" fillId="5" borderId="15" xfId="0" applyNumberFormat="1" applyFont="1" applyFill="1" applyBorder="1"/>
    <xf numFmtId="3" fontId="14" fillId="5" borderId="43" xfId="0" applyNumberFormat="1" applyFont="1" applyFill="1" applyBorder="1"/>
    <xf numFmtId="3" fontId="4" fillId="5" borderId="15" xfId="0" applyNumberFormat="1" applyFont="1" applyFill="1" applyBorder="1" applyAlignment="1">
      <alignment horizontal="right"/>
    </xf>
    <xf numFmtId="3" fontId="18" fillId="2" borderId="15" xfId="0" applyNumberFormat="1" applyFont="1" applyFill="1" applyBorder="1" applyAlignment="1">
      <alignment horizontal="right"/>
    </xf>
    <xf numFmtId="49" fontId="23" fillId="5" borderId="18" xfId="0" applyNumberFormat="1" applyFont="1" applyFill="1" applyBorder="1" applyAlignment="1">
      <alignment horizontal="left"/>
    </xf>
    <xf numFmtId="49" fontId="4" fillId="5" borderId="43" xfId="0" applyNumberFormat="1" applyFont="1" applyFill="1" applyBorder="1" applyAlignment="1">
      <alignment horizontal="left"/>
    </xf>
    <xf numFmtId="3" fontId="14" fillId="5" borderId="15" xfId="0" applyNumberFormat="1" applyFont="1" applyFill="1" applyBorder="1" applyAlignment="1">
      <alignment horizontal="right"/>
    </xf>
    <xf numFmtId="3" fontId="14" fillId="5" borderId="43" xfId="0" applyNumberFormat="1" applyFont="1" applyFill="1" applyBorder="1" applyAlignment="1">
      <alignment horizontal="right"/>
    </xf>
    <xf numFmtId="49" fontId="23" fillId="0" borderId="18" xfId="0" applyNumberFormat="1" applyFont="1" applyFill="1" applyBorder="1" applyAlignment="1">
      <alignment horizontal="left"/>
    </xf>
    <xf numFmtId="3" fontId="14" fillId="0" borderId="15" xfId="0" applyNumberFormat="1" applyFont="1" applyFill="1" applyBorder="1" applyAlignment="1">
      <alignment horizontal="right"/>
    </xf>
    <xf numFmtId="0" fontId="4" fillId="5" borderId="13" xfId="0" applyFont="1" applyFill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 wrapText="1"/>
    </xf>
    <xf numFmtId="0" fontId="4" fillId="0" borderId="46" xfId="0" applyFont="1" applyFill="1" applyBorder="1" applyAlignment="1">
      <alignment wrapText="1"/>
    </xf>
    <xf numFmtId="3" fontId="4" fillId="0" borderId="47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right"/>
    </xf>
    <xf numFmtId="0" fontId="4" fillId="0" borderId="47" xfId="0" applyFont="1" applyFill="1" applyBorder="1"/>
    <xf numFmtId="0" fontId="18" fillId="3" borderId="37" xfId="0" applyFont="1" applyFill="1" applyBorder="1" applyAlignment="1">
      <alignment horizontal="left" vertical="center"/>
    </xf>
    <xf numFmtId="0" fontId="18" fillId="3" borderId="52" xfId="0" applyFont="1" applyFill="1" applyBorder="1" applyAlignment="1">
      <alignment vertical="center"/>
    </xf>
    <xf numFmtId="0" fontId="18" fillId="3" borderId="52" xfId="0" applyFont="1" applyFill="1" applyBorder="1" applyAlignment="1"/>
    <xf numFmtId="0" fontId="18" fillId="3" borderId="35" xfId="0" applyFont="1" applyFill="1" applyBorder="1" applyAlignment="1"/>
    <xf numFmtId="0" fontId="18" fillId="2" borderId="25" xfId="0" applyFont="1" applyFill="1" applyBorder="1" applyAlignment="1"/>
    <xf numFmtId="0" fontId="18" fillId="2" borderId="40" xfId="0" applyFont="1" applyFill="1" applyBorder="1" applyAlignment="1"/>
    <xf numFmtId="0" fontId="25" fillId="0" borderId="1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 wrapText="1"/>
    </xf>
    <xf numFmtId="3" fontId="4" fillId="0" borderId="43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4" fillId="5" borderId="23" xfId="0" applyNumberFormat="1" applyFont="1" applyFill="1" applyBorder="1"/>
    <xf numFmtId="0" fontId="4" fillId="0" borderId="43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3" fontId="4" fillId="5" borderId="43" xfId="0" applyNumberFormat="1" applyFont="1" applyFill="1" applyBorder="1"/>
    <xf numFmtId="49" fontId="18" fillId="2" borderId="18" xfId="0" applyNumberFormat="1" applyFont="1" applyFill="1" applyBorder="1" applyAlignment="1">
      <alignment horizontal="center"/>
    </xf>
    <xf numFmtId="3" fontId="18" fillId="2" borderId="15" xfId="0" applyNumberFormat="1" applyFont="1" applyFill="1" applyBorder="1"/>
    <xf numFmtId="49" fontId="14" fillId="4" borderId="18" xfId="0" applyNumberFormat="1" applyFont="1" applyFill="1" applyBorder="1" applyAlignment="1">
      <alignment horizontal="center"/>
    </xf>
    <xf numFmtId="49" fontId="4" fillId="4" borderId="43" xfId="0" applyNumberFormat="1" applyFont="1" applyFill="1" applyBorder="1" applyAlignment="1">
      <alignment horizontal="left" wrapText="1"/>
    </xf>
    <xf numFmtId="0" fontId="4" fillId="4" borderId="4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3" fontId="4" fillId="5" borderId="15" xfId="0" applyNumberFormat="1" applyFont="1" applyFill="1" applyBorder="1"/>
    <xf numFmtId="0" fontId="4" fillId="4" borderId="43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5" xfId="0" applyFont="1" applyFill="1" applyBorder="1"/>
    <xf numFmtId="0" fontId="4" fillId="0" borderId="43" xfId="0" applyFont="1" applyFill="1" applyBorder="1"/>
    <xf numFmtId="0" fontId="4" fillId="4" borderId="13" xfId="0" applyFont="1" applyFill="1" applyBorder="1"/>
    <xf numFmtId="0" fontId="4" fillId="0" borderId="43" xfId="0" applyFont="1" applyBorder="1" applyAlignment="1">
      <alignment horizontal="left"/>
    </xf>
    <xf numFmtId="0" fontId="25" fillId="5" borderId="18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left"/>
    </xf>
    <xf numFmtId="0" fontId="0" fillId="5" borderId="0" xfId="0" applyFill="1"/>
    <xf numFmtId="3" fontId="4" fillId="0" borderId="22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left"/>
    </xf>
    <xf numFmtId="3" fontId="4" fillId="0" borderId="15" xfId="0" applyNumberFormat="1" applyFont="1" applyFill="1" applyBorder="1"/>
    <xf numFmtId="3" fontId="4" fillId="0" borderId="43" xfId="0" applyNumberFormat="1" applyFont="1" applyFill="1" applyBorder="1" applyAlignment="1">
      <alignment horizontal="left" wrapText="1"/>
    </xf>
    <xf numFmtId="3" fontId="4" fillId="4" borderId="15" xfId="0" applyNumberFormat="1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15" xfId="0" applyFont="1" applyFill="1" applyBorder="1"/>
    <xf numFmtId="0" fontId="4" fillId="5" borderId="43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51" xfId="0" applyNumberFormat="1" applyFont="1" applyFill="1" applyBorder="1" applyAlignment="1"/>
    <xf numFmtId="0" fontId="4" fillId="0" borderId="23" xfId="0" applyFont="1" applyFill="1" applyBorder="1" applyAlignment="1">
      <alignment horizontal="left"/>
    </xf>
    <xf numFmtId="0" fontId="4" fillId="0" borderId="51" xfId="0" applyFont="1" applyFill="1" applyBorder="1"/>
    <xf numFmtId="3" fontId="4" fillId="5" borderId="22" xfId="0" applyNumberFormat="1" applyFont="1" applyFill="1" applyBorder="1" applyAlignment="1">
      <alignment horizontal="right"/>
    </xf>
    <xf numFmtId="3" fontId="4" fillId="5" borderId="23" xfId="0" applyNumberFormat="1" applyFont="1" applyFill="1" applyBorder="1" applyAlignment="1">
      <alignment horizontal="right"/>
    </xf>
    <xf numFmtId="3" fontId="4" fillId="5" borderId="56" xfId="0" applyNumberFormat="1" applyFont="1" applyFill="1" applyBorder="1" applyAlignment="1">
      <alignment horizontal="right"/>
    </xf>
    <xf numFmtId="0" fontId="4" fillId="0" borderId="22" xfId="0" applyFont="1" applyFill="1" applyBorder="1"/>
    <xf numFmtId="0" fontId="4" fillId="0" borderId="23" xfId="0" applyFont="1" applyFill="1" applyBorder="1"/>
    <xf numFmtId="49" fontId="4" fillId="0" borderId="43" xfId="0" applyNumberFormat="1" applyFont="1" applyFill="1" applyBorder="1" applyAlignment="1"/>
    <xf numFmtId="0" fontId="4" fillId="0" borderId="13" xfId="0" applyFont="1" applyFill="1" applyBorder="1"/>
    <xf numFmtId="14" fontId="18" fillId="2" borderId="39" xfId="0" applyNumberFormat="1" applyFont="1" applyFill="1" applyBorder="1" applyAlignment="1">
      <alignment horizontal="center"/>
    </xf>
    <xf numFmtId="14" fontId="26" fillId="6" borderId="18" xfId="0" applyNumberFormat="1" applyFont="1" applyFill="1" applyBorder="1" applyAlignment="1">
      <alignment horizontal="center"/>
    </xf>
    <xf numFmtId="49" fontId="4" fillId="6" borderId="13" xfId="0" applyNumberFormat="1" applyFont="1" applyFill="1" applyBorder="1" applyAlignment="1">
      <alignment horizontal="left"/>
    </xf>
    <xf numFmtId="0" fontId="4" fillId="6" borderId="13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/>
    </xf>
    <xf numFmtId="49" fontId="4" fillId="0" borderId="23" xfId="0" applyNumberFormat="1" applyFont="1" applyFill="1" applyBorder="1"/>
    <xf numFmtId="3" fontId="4" fillId="0" borderId="23" xfId="0" applyNumberFormat="1" applyFont="1" applyFill="1" applyBorder="1" applyAlignment="1">
      <alignment horizontal="right"/>
    </xf>
    <xf numFmtId="3" fontId="4" fillId="5" borderId="22" xfId="0" applyNumberFormat="1" applyFont="1" applyFill="1" applyBorder="1"/>
    <xf numFmtId="3" fontId="4" fillId="5" borderId="56" xfId="0" applyNumberFormat="1" applyFont="1" applyFill="1" applyBorder="1"/>
    <xf numFmtId="0" fontId="26" fillId="0" borderId="44" xfId="0" applyFont="1" applyFill="1" applyBorder="1" applyAlignment="1">
      <alignment horizontal="center"/>
    </xf>
    <xf numFmtId="49" fontId="4" fillId="0" borderId="46" xfId="0" applyNumberFormat="1" applyFont="1" applyFill="1" applyBorder="1"/>
    <xf numFmtId="3" fontId="4" fillId="5" borderId="47" xfId="0" applyNumberFormat="1" applyFont="1" applyFill="1" applyBorder="1"/>
    <xf numFmtId="3" fontId="4" fillId="5" borderId="45" xfId="0" applyNumberFormat="1" applyFont="1" applyFill="1" applyBorder="1"/>
    <xf numFmtId="3" fontId="4" fillId="5" borderId="49" xfId="0" applyNumberFormat="1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/>
    <xf numFmtId="0" fontId="25" fillId="6" borderId="59" xfId="0" applyFont="1" applyFill="1" applyBorder="1" applyAlignment="1">
      <alignment horizontal="center"/>
    </xf>
    <xf numFmtId="0" fontId="25" fillId="6" borderId="60" xfId="0" applyFont="1" applyFill="1" applyBorder="1"/>
    <xf numFmtId="0" fontId="25" fillId="6" borderId="61" xfId="0" applyFont="1" applyFill="1" applyBorder="1"/>
    <xf numFmtId="0" fontId="27" fillId="6" borderId="62" xfId="0" applyFont="1" applyFill="1" applyBorder="1"/>
    <xf numFmtId="3" fontId="28" fillId="6" borderId="63" xfId="0" applyNumberFormat="1" applyFont="1" applyFill="1" applyBorder="1" applyAlignment="1">
      <alignment horizontal="right"/>
    </xf>
    <xf numFmtId="3" fontId="28" fillId="6" borderId="61" xfId="0" applyNumberFormat="1" applyFont="1" applyFill="1" applyBorder="1" applyAlignment="1">
      <alignment horizontal="right"/>
    </xf>
    <xf numFmtId="0" fontId="14" fillId="6" borderId="60" xfId="0" applyFont="1" applyFill="1" applyBorder="1"/>
    <xf numFmtId="0" fontId="14" fillId="6" borderId="64" xfId="0" applyFont="1" applyFill="1" applyBorder="1"/>
    <xf numFmtId="3" fontId="25" fillId="6" borderId="59" xfId="0" applyNumberFormat="1" applyFont="1" applyFill="1" applyBorder="1"/>
    <xf numFmtId="3" fontId="25" fillId="6" borderId="61" xfId="0" applyNumberFormat="1" applyFont="1" applyFill="1" applyBorder="1"/>
    <xf numFmtId="49" fontId="14" fillId="6" borderId="15" xfId="0" applyNumberFormat="1" applyFont="1" applyFill="1" applyBorder="1" applyAlignment="1">
      <alignment horizontal="center"/>
    </xf>
    <xf numFmtId="3" fontId="32" fillId="6" borderId="14" xfId="0" applyNumberFormat="1" applyFont="1" applyFill="1" applyBorder="1" applyAlignment="1"/>
    <xf numFmtId="3" fontId="32" fillId="6" borderId="43" xfId="0" applyNumberFormat="1" applyFont="1" applyFill="1" applyBorder="1" applyAlignment="1"/>
    <xf numFmtId="3" fontId="32" fillId="6" borderId="18" xfId="0" applyNumberFormat="1" applyFont="1" applyFill="1" applyBorder="1" applyAlignment="1"/>
    <xf numFmtId="3" fontId="32" fillId="6" borderId="13" xfId="0" applyNumberFormat="1" applyFont="1" applyFill="1" applyBorder="1" applyAlignment="1"/>
    <xf numFmtId="3" fontId="33" fillId="6" borderId="15" xfId="0" applyNumberFormat="1" applyFont="1" applyFill="1" applyBorder="1" applyAlignment="1"/>
    <xf numFmtId="3" fontId="33" fillId="6" borderId="43" xfId="0" applyNumberFormat="1" applyFont="1" applyFill="1" applyBorder="1" applyAlignment="1"/>
    <xf numFmtId="0" fontId="0" fillId="0" borderId="47" xfId="0" applyFill="1" applyBorder="1"/>
    <xf numFmtId="49" fontId="35" fillId="5" borderId="44" xfId="0" applyNumberFormat="1" applyFont="1" applyFill="1" applyBorder="1"/>
    <xf numFmtId="0" fontId="36" fillId="5" borderId="45" xfId="0" applyFont="1" applyFill="1" applyBorder="1" applyAlignment="1">
      <alignment horizontal="left"/>
    </xf>
    <xf numFmtId="0" fontId="36" fillId="5" borderId="48" xfId="0" applyFont="1" applyFill="1" applyBorder="1" applyAlignment="1">
      <alignment wrapText="1"/>
    </xf>
    <xf numFmtId="0" fontId="4" fillId="5" borderId="49" xfId="0" applyFont="1" applyFill="1" applyBorder="1"/>
    <xf numFmtId="0" fontId="4" fillId="5" borderId="45" xfId="0" applyFont="1" applyFill="1" applyBorder="1"/>
    <xf numFmtId="0" fontId="4" fillId="5" borderId="44" xfId="0" applyFont="1" applyFill="1" applyBorder="1"/>
    <xf numFmtId="0" fontId="4" fillId="5" borderId="46" xfId="0" applyFont="1" applyFill="1" applyBorder="1"/>
    <xf numFmtId="0" fontId="11" fillId="3" borderId="39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vertical="center"/>
    </xf>
    <xf numFmtId="0" fontId="11" fillId="3" borderId="25" xfId="0" applyFont="1" applyFill="1" applyBorder="1" applyAlignment="1"/>
    <xf numFmtId="0" fontId="11" fillId="3" borderId="40" xfId="0" applyFont="1" applyFill="1" applyBorder="1" applyAlignment="1"/>
    <xf numFmtId="3" fontId="11" fillId="3" borderId="6" xfId="0" applyNumberFormat="1" applyFont="1" applyFill="1" applyBorder="1" applyAlignment="1"/>
    <xf numFmtId="3" fontId="11" fillId="3" borderId="5" xfId="0" applyNumberFormat="1" applyFont="1" applyFill="1" applyBorder="1" applyAlignment="1"/>
    <xf numFmtId="3" fontId="11" fillId="3" borderId="66" xfId="0" applyNumberFormat="1" applyFont="1" applyFill="1" applyBorder="1" applyAlignment="1"/>
    <xf numFmtId="16" fontId="18" fillId="2" borderId="18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/>
    <xf numFmtId="3" fontId="18" fillId="2" borderId="43" xfId="0" applyNumberFormat="1" applyFont="1" applyFill="1" applyBorder="1" applyAlignment="1"/>
    <xf numFmtId="3" fontId="18" fillId="2" borderId="14" xfId="0" applyNumberFormat="1" applyFont="1" applyFill="1" applyBorder="1" applyAlignment="1"/>
    <xf numFmtId="16" fontId="4" fillId="0" borderId="18" xfId="0" applyNumberFormat="1" applyFont="1" applyFill="1" applyBorder="1" applyAlignment="1">
      <alignment horizontal="center"/>
    </xf>
    <xf numFmtId="3" fontId="4" fillId="5" borderId="67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wrapText="1"/>
    </xf>
    <xf numFmtId="49" fontId="4" fillId="0" borderId="43" xfId="0" applyNumberFormat="1" applyFont="1" applyFill="1" applyBorder="1" applyAlignment="1">
      <alignment horizontal="left" wrapText="1"/>
    </xf>
    <xf numFmtId="3" fontId="14" fillId="2" borderId="15" xfId="0" applyNumberFormat="1" applyFont="1" applyFill="1" applyBorder="1" applyAlignment="1"/>
    <xf numFmtId="3" fontId="14" fillId="2" borderId="43" xfId="0" applyNumberFormat="1" applyFont="1" applyFill="1" applyBorder="1" applyAlignment="1"/>
    <xf numFmtId="3" fontId="18" fillId="2" borderId="23" xfId="0" applyNumberFormat="1" applyFont="1" applyFill="1" applyBorder="1" applyAlignment="1">
      <alignment horizontal="right"/>
    </xf>
    <xf numFmtId="0" fontId="18" fillId="5" borderId="18" xfId="0" applyFont="1" applyFill="1" applyBorder="1" applyAlignment="1">
      <alignment horizontal="center"/>
    </xf>
    <xf numFmtId="49" fontId="4" fillId="0" borderId="43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left" wrapText="1"/>
    </xf>
    <xf numFmtId="0" fontId="4" fillId="6" borderId="18" xfId="0" applyFont="1" applyFill="1" applyBorder="1" applyAlignment="1">
      <alignment horizontal="center"/>
    </xf>
    <xf numFmtId="3" fontId="4" fillId="6" borderId="23" xfId="0" applyNumberFormat="1" applyFont="1" applyFill="1" applyBorder="1" applyAlignment="1">
      <alignment horizontal="right"/>
    </xf>
    <xf numFmtId="14" fontId="4" fillId="0" borderId="18" xfId="0" applyNumberFormat="1" applyFont="1" applyFill="1" applyBorder="1" applyAlignment="1">
      <alignment horizontal="center"/>
    </xf>
    <xf numFmtId="14" fontId="4" fillId="5" borderId="18" xfId="0" applyNumberFormat="1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1" xfId="0" applyFont="1" applyFill="1" applyBorder="1" applyAlignment="1">
      <alignment wrapText="1"/>
    </xf>
    <xf numFmtId="3" fontId="4" fillId="5" borderId="4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67" xfId="0" applyFont="1" applyFill="1" applyBorder="1"/>
    <xf numFmtId="3" fontId="18" fillId="5" borderId="0" xfId="0" applyNumberFormat="1" applyFont="1" applyFill="1" applyBorder="1" applyAlignment="1">
      <alignment horizontal="right"/>
    </xf>
    <xf numFmtId="4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Border="1"/>
    <xf numFmtId="4" fontId="18" fillId="5" borderId="0" xfId="0" applyNumberFormat="1" applyFont="1" applyFill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4" fontId="4" fillId="0" borderId="0" xfId="1" applyNumberFormat="1" applyFont="1" applyFill="1" applyBorder="1" applyAlignment="1">
      <alignment horizontal="right"/>
    </xf>
    <xf numFmtId="0" fontId="4" fillId="5" borderId="0" xfId="0" applyFont="1" applyFill="1" applyBorder="1"/>
    <xf numFmtId="4" fontId="0" fillId="0" borderId="0" xfId="0" applyNumberFormat="1" applyFill="1" applyBorder="1" applyAlignment="1">
      <alignment horizontal="right"/>
    </xf>
    <xf numFmtId="49" fontId="4" fillId="0" borderId="13" xfId="0" applyNumberFormat="1" applyFont="1" applyFill="1" applyBorder="1"/>
    <xf numFmtId="0" fontId="4" fillId="0" borderId="14" xfId="0" applyFont="1" applyFill="1" applyBorder="1" applyAlignment="1"/>
    <xf numFmtId="3" fontId="4" fillId="5" borderId="43" xfId="0" applyNumberFormat="1" applyFont="1" applyFill="1" applyBorder="1" applyAlignment="1"/>
    <xf numFmtId="0" fontId="4" fillId="0" borderId="14" xfId="0" applyFont="1" applyFill="1" applyBorder="1" applyAlignment="1">
      <alignment horizontal="left" wrapText="1"/>
    </xf>
    <xf numFmtId="0" fontId="18" fillId="6" borderId="18" xfId="0" applyFont="1" applyFill="1" applyBorder="1" applyAlignment="1">
      <alignment horizontal="center"/>
    </xf>
    <xf numFmtId="3" fontId="18" fillId="6" borderId="15" xfId="0" applyNumberFormat="1" applyFont="1" applyFill="1" applyBorder="1" applyAlignment="1">
      <alignment horizontal="right"/>
    </xf>
    <xf numFmtId="3" fontId="18" fillId="6" borderId="43" xfId="0" applyNumberFormat="1" applyFont="1" applyFill="1" applyBorder="1" applyAlignment="1">
      <alignment horizontal="right"/>
    </xf>
    <xf numFmtId="3" fontId="18" fillId="6" borderId="14" xfId="0" applyNumberFormat="1" applyFont="1" applyFill="1" applyBorder="1" applyAlignment="1">
      <alignment horizontal="right"/>
    </xf>
    <xf numFmtId="3" fontId="18" fillId="6" borderId="15" xfId="0" applyNumberFormat="1" applyFont="1" applyFill="1" applyBorder="1"/>
    <xf numFmtId="3" fontId="4" fillId="5" borderId="43" xfId="0" applyNumberFormat="1" applyFont="1" applyFill="1" applyBorder="1" applyAlignment="1">
      <alignment horizontal="left"/>
    </xf>
    <xf numFmtId="49" fontId="18" fillId="6" borderId="18" xfId="0" applyNumberFormat="1" applyFont="1" applyFill="1" applyBorder="1" applyAlignment="1">
      <alignment horizontal="center"/>
    </xf>
    <xf numFmtId="49" fontId="18" fillId="6" borderId="13" xfId="0" applyNumberFormat="1" applyFont="1" applyFill="1" applyBorder="1" applyAlignment="1">
      <alignment horizontal="left"/>
    </xf>
    <xf numFmtId="0" fontId="18" fillId="6" borderId="14" xfId="0" applyFont="1" applyFill="1" applyBorder="1" applyAlignment="1">
      <alignment horizontal="left"/>
    </xf>
    <xf numFmtId="3" fontId="4" fillId="4" borderId="43" xfId="0" applyNumberFormat="1" applyFont="1" applyFill="1" applyBorder="1" applyAlignment="1"/>
    <xf numFmtId="0" fontId="21" fillId="0" borderId="43" xfId="0" applyFont="1" applyFill="1" applyBorder="1" applyAlignment="1">
      <alignment horizontal="left"/>
    </xf>
    <xf numFmtId="0" fontId="0" fillId="0" borderId="0" xfId="0" applyFill="1"/>
    <xf numFmtId="14" fontId="18" fillId="2" borderId="18" xfId="0" applyNumberFormat="1" applyFont="1" applyFill="1" applyBorder="1" applyAlignment="1">
      <alignment horizontal="center"/>
    </xf>
    <xf numFmtId="3" fontId="4" fillId="0" borderId="56" xfId="0" applyNumberFormat="1" applyFont="1" applyFill="1" applyBorder="1"/>
    <xf numFmtId="3" fontId="4" fillId="0" borderId="23" xfId="0" applyNumberFormat="1" applyFont="1" applyFill="1" applyBorder="1"/>
    <xf numFmtId="14" fontId="26" fillId="0" borderId="18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3" fontId="14" fillId="2" borderId="22" xfId="0" applyNumberFormat="1" applyFont="1" applyFill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3" fontId="18" fillId="2" borderId="56" xfId="0" applyNumberFormat="1" applyFont="1" applyFill="1" applyBorder="1" applyAlignment="1">
      <alignment horizontal="right"/>
    </xf>
    <xf numFmtId="3" fontId="18" fillId="2" borderId="22" xfId="0" applyNumberFormat="1" applyFont="1" applyFill="1" applyBorder="1"/>
    <xf numFmtId="0" fontId="4" fillId="5" borderId="44" xfId="0" applyFont="1" applyFill="1" applyBorder="1" applyAlignment="1">
      <alignment horizontal="center"/>
    </xf>
    <xf numFmtId="49" fontId="4" fillId="5" borderId="69" xfId="0" applyNumberFormat="1" applyFont="1" applyFill="1" applyBorder="1"/>
    <xf numFmtId="0" fontId="4" fillId="5" borderId="69" xfId="0" applyFont="1" applyFill="1" applyBorder="1" applyAlignment="1">
      <alignment horizontal="left"/>
    </xf>
    <xf numFmtId="0" fontId="4" fillId="5" borderId="70" xfId="0" applyFont="1" applyFill="1" applyBorder="1" applyAlignment="1">
      <alignment wrapText="1"/>
    </xf>
    <xf numFmtId="3" fontId="4" fillId="5" borderId="47" xfId="0" applyNumberFormat="1" applyFont="1" applyFill="1" applyBorder="1" applyAlignment="1">
      <alignment horizontal="right"/>
    </xf>
    <xf numFmtId="3" fontId="4" fillId="5" borderId="45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wrapText="1"/>
    </xf>
    <xf numFmtId="3" fontId="4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/>
    <xf numFmtId="0" fontId="39" fillId="2" borderId="63" xfId="0" applyFont="1" applyFill="1" applyBorder="1"/>
    <xf numFmtId="3" fontId="40" fillId="2" borderId="59" xfId="0" applyNumberFormat="1" applyFont="1" applyFill="1" applyBorder="1" applyAlignment="1">
      <alignment horizontal="right"/>
    </xf>
    <xf numFmtId="3" fontId="40" fillId="2" borderId="61" xfId="0" applyNumberFormat="1" applyFont="1" applyFill="1" applyBorder="1" applyAlignment="1">
      <alignment horizontal="right"/>
    </xf>
    <xf numFmtId="0" fontId="18" fillId="2" borderId="63" xfId="0" applyFont="1" applyFill="1" applyBorder="1"/>
    <xf numFmtId="0" fontId="18" fillId="2" borderId="61" xfId="0" applyFont="1" applyFill="1" applyBorder="1"/>
    <xf numFmtId="3" fontId="20" fillId="2" borderId="61" xfId="0" applyNumberFormat="1" applyFont="1" applyFill="1" applyBorder="1" applyAlignment="1">
      <alignment horizontal="right"/>
    </xf>
    <xf numFmtId="49" fontId="41" fillId="2" borderId="18" xfId="0" applyNumberFormat="1" applyFont="1" applyFill="1" applyBorder="1" applyAlignment="1">
      <alignment horizontal="center"/>
    </xf>
    <xf numFmtId="3" fontId="42" fillId="2" borderId="15" xfId="0" applyNumberFormat="1" applyFont="1" applyFill="1" applyBorder="1" applyAlignment="1"/>
    <xf numFmtId="3" fontId="42" fillId="2" borderId="43" xfId="0" applyNumberFormat="1" applyFont="1" applyFill="1" applyBorder="1" applyAlignment="1"/>
    <xf numFmtId="3" fontId="28" fillId="2" borderId="14" xfId="0" applyNumberFormat="1" applyFont="1" applyFill="1" applyBorder="1" applyAlignment="1"/>
    <xf numFmtId="3" fontId="28" fillId="2" borderId="43" xfId="0" applyNumberFormat="1" applyFont="1" applyFill="1" applyBorder="1" applyAlignment="1"/>
    <xf numFmtId="3" fontId="20" fillId="2" borderId="43" xfId="0" applyNumberFormat="1" applyFont="1" applyFill="1" applyBorder="1" applyAlignment="1">
      <alignment horizontal="right"/>
    </xf>
    <xf numFmtId="49" fontId="41" fillId="4" borderId="11" xfId="0" applyNumberFormat="1" applyFont="1" applyFill="1" applyBorder="1" applyAlignment="1">
      <alignment horizontal="center"/>
    </xf>
    <xf numFmtId="3" fontId="42" fillId="4" borderId="22" xfId="0" applyNumberFormat="1" applyFont="1" applyFill="1" applyBorder="1" applyAlignment="1"/>
    <xf numFmtId="3" fontId="42" fillId="4" borderId="23" xfId="0" applyNumberFormat="1" applyFont="1" applyFill="1" applyBorder="1" applyAlignment="1"/>
    <xf numFmtId="3" fontId="28" fillId="4" borderId="56" xfId="0" applyNumberFormat="1" applyFont="1" applyFill="1" applyBorder="1" applyAlignment="1"/>
    <xf numFmtId="3" fontId="28" fillId="4" borderId="23" xfId="0" applyNumberFormat="1" applyFont="1" applyFill="1" applyBorder="1" applyAlignment="1"/>
    <xf numFmtId="3" fontId="20" fillId="4" borderId="23" xfId="0" applyNumberFormat="1" applyFont="1" applyFill="1" applyBorder="1" applyAlignment="1">
      <alignment horizontal="right"/>
    </xf>
    <xf numFmtId="0" fontId="26" fillId="0" borderId="44" xfId="0" applyNumberFormat="1" applyFont="1" applyFill="1" applyBorder="1" applyAlignment="1">
      <alignment horizontal="center"/>
    </xf>
    <xf numFmtId="49" fontId="36" fillId="0" borderId="45" xfId="0" applyNumberFormat="1" applyFont="1" applyFill="1" applyBorder="1" applyAlignment="1"/>
    <xf numFmtId="3" fontId="36" fillId="0" borderId="45" xfId="0" applyNumberFormat="1" applyFont="1" applyFill="1" applyBorder="1" applyAlignment="1">
      <alignment horizontal="left"/>
    </xf>
    <xf numFmtId="3" fontId="45" fillId="0" borderId="47" xfId="0" applyNumberFormat="1" applyFont="1" applyFill="1" applyBorder="1" applyAlignment="1">
      <alignment horizontal="right"/>
    </xf>
    <xf numFmtId="3" fontId="45" fillId="0" borderId="45" xfId="0" applyNumberFormat="1" applyFont="1" applyFill="1" applyBorder="1" applyAlignment="1">
      <alignment horizontal="right"/>
    </xf>
    <xf numFmtId="3" fontId="46" fillId="0" borderId="47" xfId="0" applyNumberFormat="1" applyFont="1" applyFill="1" applyBorder="1" applyAlignment="1">
      <alignment horizontal="right"/>
    </xf>
    <xf numFmtId="3" fontId="46" fillId="0" borderId="45" xfId="1" applyNumberFormat="1" applyFont="1" applyFill="1" applyBorder="1" applyAlignment="1">
      <alignment horizontal="right"/>
    </xf>
    <xf numFmtId="0" fontId="0" fillId="0" borderId="0" xfId="0" applyBorder="1"/>
    <xf numFmtId="0" fontId="26" fillId="0" borderId="20" xfId="0" applyNumberFormat="1" applyFont="1" applyFill="1" applyBorder="1" applyAlignment="1">
      <alignment horizontal="center"/>
    </xf>
    <xf numFmtId="49" fontId="44" fillId="0" borderId="67" xfId="0" applyNumberFormat="1" applyFont="1" applyFill="1" applyBorder="1" applyAlignment="1"/>
    <xf numFmtId="3" fontId="44" fillId="0" borderId="67" xfId="0" applyNumberFormat="1" applyFont="1" applyFill="1" applyBorder="1" applyAlignment="1">
      <alignment horizontal="left"/>
    </xf>
    <xf numFmtId="0" fontId="25" fillId="6" borderId="60" xfId="0" applyFont="1" applyFill="1" applyBorder="1" applyAlignment="1">
      <alignment horizontal="center"/>
    </xf>
    <xf numFmtId="0" fontId="20" fillId="6" borderId="64" xfId="0" applyFont="1" applyFill="1" applyBorder="1"/>
    <xf numFmtId="3" fontId="28" fillId="6" borderId="59" xfId="0" applyNumberFormat="1" applyFont="1" applyFill="1" applyBorder="1" applyAlignment="1">
      <alignment horizontal="right"/>
    </xf>
    <xf numFmtId="3" fontId="28" fillId="6" borderId="64" xfId="0" applyNumberFormat="1" applyFont="1" applyFill="1" applyBorder="1" applyAlignment="1">
      <alignment horizontal="right"/>
    </xf>
    <xf numFmtId="0" fontId="18" fillId="6" borderId="59" xfId="0" applyFont="1" applyFill="1" applyBorder="1"/>
    <xf numFmtId="3" fontId="20" fillId="6" borderId="59" xfId="0" applyNumberFormat="1" applyFont="1" applyFill="1" applyBorder="1"/>
    <xf numFmtId="0" fontId="48" fillId="6" borderId="18" xfId="0" applyNumberFormat="1" applyFont="1" applyFill="1" applyBorder="1" applyAlignment="1">
      <alignment horizontal="center"/>
    </xf>
    <xf numFmtId="0" fontId="48" fillId="6" borderId="13" xfId="0" applyFont="1" applyFill="1" applyBorder="1" applyAlignment="1"/>
    <xf numFmtId="3" fontId="16" fillId="6" borderId="15" xfId="0" applyNumberFormat="1" applyFont="1" applyFill="1" applyBorder="1" applyAlignment="1"/>
    <xf numFmtId="3" fontId="16" fillId="6" borderId="13" xfId="0" applyNumberFormat="1" applyFont="1" applyFill="1" applyBorder="1" applyAlignment="1"/>
    <xf numFmtId="3" fontId="49" fillId="6" borderId="15" xfId="0" applyNumberFormat="1" applyFont="1" applyFill="1" applyBorder="1" applyAlignment="1"/>
    <xf numFmtId="3" fontId="50" fillId="6" borderId="15" xfId="0" applyNumberFormat="1" applyFont="1" applyFill="1" applyBorder="1" applyAlignment="1"/>
    <xf numFmtId="0" fontId="52" fillId="5" borderId="72" xfId="0" applyFont="1" applyFill="1" applyBorder="1" applyAlignment="1">
      <alignment horizontal="center"/>
    </xf>
    <xf numFmtId="49" fontId="46" fillId="5" borderId="69" xfId="0" applyNumberFormat="1" applyFont="1" applyFill="1" applyBorder="1" applyAlignment="1"/>
    <xf numFmtId="0" fontId="46" fillId="5" borderId="69" xfId="0" applyFont="1" applyFill="1" applyBorder="1" applyAlignment="1">
      <alignment horizontal="left"/>
    </xf>
    <xf numFmtId="0" fontId="46" fillId="5" borderId="70" xfId="0" applyFont="1" applyFill="1" applyBorder="1" applyAlignment="1">
      <alignment wrapText="1"/>
    </xf>
    <xf numFmtId="3" fontId="45" fillId="5" borderId="73" xfId="0" applyNumberFormat="1" applyFont="1" applyFill="1" applyBorder="1" applyAlignment="1">
      <alignment horizontal="right"/>
    </xf>
    <xf numFmtId="3" fontId="45" fillId="5" borderId="70" xfId="0" applyNumberFormat="1" applyFont="1" applyFill="1" applyBorder="1" applyAlignment="1">
      <alignment horizontal="right"/>
    </xf>
    <xf numFmtId="0" fontId="22" fillId="5" borderId="73" xfId="0" applyFont="1" applyFill="1" applyBorder="1"/>
    <xf numFmtId="3" fontId="53" fillId="5" borderId="73" xfId="0" applyNumberFormat="1" applyFont="1" applyFill="1" applyBorder="1"/>
    <xf numFmtId="0" fontId="25" fillId="6" borderId="64" xfId="0" applyFont="1" applyFill="1" applyBorder="1"/>
    <xf numFmtId="0" fontId="25" fillId="6" borderId="63" xfId="0" applyFont="1" applyFill="1" applyBorder="1"/>
    <xf numFmtId="0" fontId="20" fillId="6" borderId="63" xfId="0" applyFont="1" applyFill="1" applyBorder="1"/>
    <xf numFmtId="0" fontId="14" fillId="6" borderId="63" xfId="0" applyFont="1" applyFill="1" applyBorder="1"/>
    <xf numFmtId="0" fontId="14" fillId="6" borderId="61" xfId="0" applyFont="1" applyFill="1" applyBorder="1"/>
    <xf numFmtId="164" fontId="54" fillId="6" borderId="18" xfId="0" applyNumberFormat="1" applyFont="1" applyFill="1" applyBorder="1" applyAlignment="1">
      <alignment horizontal="center"/>
    </xf>
    <xf numFmtId="3" fontId="32" fillId="6" borderId="15" xfId="0" applyNumberFormat="1" applyFont="1" applyFill="1" applyBorder="1" applyAlignment="1"/>
    <xf numFmtId="3" fontId="42" fillId="6" borderId="15" xfId="0" applyNumberFormat="1" applyFont="1" applyFill="1" applyBorder="1" applyAlignment="1"/>
    <xf numFmtId="3" fontId="42" fillId="6" borderId="43" xfId="0" applyNumberFormat="1" applyFont="1" applyFill="1" applyBorder="1" applyAlignment="1"/>
    <xf numFmtId="164" fontId="54" fillId="4" borderId="11" xfId="0" applyNumberFormat="1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3" fontId="32" fillId="4" borderId="23" xfId="0" applyNumberFormat="1" applyFont="1" applyFill="1" applyBorder="1" applyAlignment="1"/>
    <xf numFmtId="3" fontId="32" fillId="4" borderId="56" xfId="0" applyNumberFormat="1" applyFont="1" applyFill="1" applyBorder="1" applyAlignment="1"/>
    <xf numFmtId="0" fontId="0" fillId="0" borderId="44" xfId="0" applyFill="1" applyBorder="1"/>
    <xf numFmtId="49" fontId="35" fillId="5" borderId="45" xfId="0" applyNumberFormat="1" applyFont="1" applyFill="1" applyBorder="1"/>
    <xf numFmtId="0" fontId="36" fillId="5" borderId="46" xfId="0" applyFont="1" applyFill="1" applyBorder="1" applyAlignment="1"/>
    <xf numFmtId="0" fontId="4" fillId="5" borderId="47" xfId="0" applyFont="1" applyFill="1" applyBorder="1"/>
    <xf numFmtId="3" fontId="24" fillId="5" borderId="47" xfId="0" applyNumberFormat="1" applyFont="1" applyFill="1" applyBorder="1"/>
    <xf numFmtId="0" fontId="36" fillId="0" borderId="46" xfId="0" applyFont="1" applyFill="1" applyBorder="1" applyAlignment="1">
      <alignment wrapText="1"/>
    </xf>
    <xf numFmtId="3" fontId="18" fillId="2" borderId="13" xfId="0" applyNumberFormat="1" applyFont="1" applyFill="1" applyBorder="1" applyAlignment="1"/>
    <xf numFmtId="16" fontId="4" fillId="5" borderId="18" xfId="0" applyNumberFormat="1" applyFont="1" applyFill="1" applyBorder="1" applyAlignment="1">
      <alignment horizontal="center"/>
    </xf>
    <xf numFmtId="0" fontId="4" fillId="5" borderId="42" xfId="0" applyFont="1" applyFill="1" applyBorder="1" applyAlignment="1">
      <alignment horizontal="left" wrapText="1"/>
    </xf>
    <xf numFmtId="3" fontId="4" fillId="5" borderId="13" xfId="0" applyNumberFormat="1" applyFont="1" applyFill="1" applyBorder="1" applyAlignment="1"/>
    <xf numFmtId="3" fontId="4" fillId="5" borderId="14" xfId="0" applyNumberFormat="1" applyFont="1" applyFill="1" applyBorder="1" applyAlignment="1"/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wrapText="1"/>
    </xf>
    <xf numFmtId="0" fontId="4" fillId="0" borderId="42" xfId="0" applyFont="1" applyFill="1" applyBorder="1" applyAlignment="1"/>
    <xf numFmtId="3" fontId="4" fillId="0" borderId="43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0" fontId="4" fillId="6" borderId="42" xfId="0" applyFont="1" applyFill="1" applyBorder="1" applyAlignment="1">
      <alignment horizontal="left"/>
    </xf>
    <xf numFmtId="14" fontId="4" fillId="5" borderId="11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left"/>
    </xf>
    <xf numFmtId="0" fontId="4" fillId="5" borderId="24" xfId="0" applyFont="1" applyFill="1" applyBorder="1" applyAlignment="1">
      <alignment horizontal="left" wrapText="1"/>
    </xf>
    <xf numFmtId="3" fontId="4" fillId="5" borderId="51" xfId="0" applyNumberFormat="1" applyFont="1" applyFill="1" applyBorder="1" applyAlignment="1">
      <alignment horizontal="right"/>
    </xf>
    <xf numFmtId="0" fontId="4" fillId="5" borderId="23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/>
    </xf>
    <xf numFmtId="3" fontId="4" fillId="0" borderId="51" xfId="0" applyNumberFormat="1" applyFont="1" applyFill="1" applyBorder="1" applyAlignment="1">
      <alignment horizontal="right"/>
    </xf>
    <xf numFmtId="14" fontId="4" fillId="6" borderId="11" xfId="0" applyNumberFormat="1" applyFont="1" applyFill="1" applyBorder="1" applyAlignment="1">
      <alignment horizontal="center"/>
    </xf>
    <xf numFmtId="49" fontId="24" fillId="6" borderId="51" xfId="0" applyNumberFormat="1" applyFont="1" applyFill="1" applyBorder="1" applyAlignment="1">
      <alignment horizontal="left"/>
    </xf>
    <xf numFmtId="0" fontId="4" fillId="6" borderId="23" xfId="0" applyFont="1" applyFill="1" applyBorder="1" applyAlignment="1">
      <alignment horizontal="right"/>
    </xf>
    <xf numFmtId="0" fontId="4" fillId="6" borderId="24" xfId="0" applyFont="1" applyFill="1" applyBorder="1" applyAlignment="1">
      <alignment horizontal="left"/>
    </xf>
    <xf numFmtId="3" fontId="4" fillId="6" borderId="51" xfId="0" applyNumberFormat="1" applyFont="1" applyFill="1" applyBorder="1" applyAlignment="1">
      <alignment horizontal="right"/>
    </xf>
    <xf numFmtId="3" fontId="4" fillId="6" borderId="22" xfId="0" applyNumberFormat="1" applyFont="1" applyFill="1" applyBorder="1" applyAlignment="1">
      <alignment horizontal="right"/>
    </xf>
    <xf numFmtId="3" fontId="4" fillId="6" borderId="22" xfId="0" applyNumberFormat="1" applyFont="1" applyFill="1" applyBorder="1"/>
    <xf numFmtId="49" fontId="4" fillId="0" borderId="23" xfId="0" applyNumberFormat="1" applyFont="1" applyFill="1" applyBorder="1" applyAlignment="1"/>
    <xf numFmtId="3" fontId="4" fillId="0" borderId="22" xfId="0" applyNumberFormat="1" applyFont="1" applyBorder="1"/>
    <xf numFmtId="0" fontId="4" fillId="6" borderId="42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center"/>
    </xf>
    <xf numFmtId="3" fontId="4" fillId="0" borderId="43" xfId="0" applyNumberFormat="1" applyFont="1" applyFill="1" applyBorder="1"/>
    <xf numFmtId="49" fontId="4" fillId="0" borderId="51" xfId="0" applyNumberFormat="1" applyFont="1" applyFill="1" applyBorder="1"/>
    <xf numFmtId="3" fontId="4" fillId="0" borderId="22" xfId="0" applyNumberFormat="1" applyFont="1" applyFill="1" applyBorder="1"/>
    <xf numFmtId="0" fontId="36" fillId="5" borderId="46" xfId="0" applyFont="1" applyFill="1" applyBorder="1" applyAlignment="1">
      <alignment wrapText="1"/>
    </xf>
    <xf numFmtId="3" fontId="56" fillId="3" borderId="6" xfId="0" applyNumberFormat="1" applyFont="1" applyFill="1" applyBorder="1" applyAlignment="1"/>
    <xf numFmtId="16" fontId="16" fillId="0" borderId="18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/>
    <xf numFmtId="3" fontId="58" fillId="0" borderId="43" xfId="0" applyNumberFormat="1" applyFont="1" applyFill="1" applyBorder="1" applyAlignment="1">
      <alignment horizontal="left" wrapText="1"/>
    </xf>
    <xf numFmtId="0" fontId="45" fillId="0" borderId="13" xfId="0" applyFont="1" applyFill="1" applyBorder="1" applyAlignment="1">
      <alignment wrapText="1"/>
    </xf>
    <xf numFmtId="3" fontId="45" fillId="0" borderId="15" xfId="1" applyNumberFormat="1" applyFont="1" applyFill="1" applyBorder="1" applyAlignment="1">
      <alignment horizontal="right"/>
    </xf>
    <xf numFmtId="3" fontId="45" fillId="0" borderId="43" xfId="1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 horizontal="right"/>
    </xf>
    <xf numFmtId="3" fontId="45" fillId="0" borderId="43" xfId="0" applyNumberFormat="1" applyFont="1" applyFill="1" applyBorder="1" applyAlignment="1">
      <alignment horizontal="right"/>
    </xf>
    <xf numFmtId="0" fontId="45" fillId="0" borderId="43" xfId="0" applyFont="1" applyFill="1" applyBorder="1" applyAlignment="1">
      <alignment horizontal="left"/>
    </xf>
    <xf numFmtId="0" fontId="45" fillId="0" borderId="13" xfId="0" applyFont="1" applyFill="1" applyBorder="1" applyAlignment="1"/>
    <xf numFmtId="3" fontId="45" fillId="5" borderId="15" xfId="0" applyNumberFormat="1" applyFont="1" applyFill="1" applyBorder="1" applyAlignment="1">
      <alignment horizontal="right"/>
    </xf>
    <xf numFmtId="3" fontId="45" fillId="5" borderId="43" xfId="0" applyNumberFormat="1" applyFont="1" applyFill="1" applyBorder="1" applyAlignment="1">
      <alignment horizontal="right"/>
    </xf>
    <xf numFmtId="49" fontId="45" fillId="0" borderId="43" xfId="0" applyNumberFormat="1" applyFont="1" applyFill="1" applyBorder="1" applyAlignment="1">
      <alignment horizontal="left" wrapText="1"/>
    </xf>
    <xf numFmtId="3" fontId="57" fillId="2" borderId="15" xfId="0" applyNumberFormat="1" applyFont="1" applyFill="1" applyBorder="1" applyAlignment="1">
      <alignment horizontal="right"/>
    </xf>
    <xf numFmtId="3" fontId="57" fillId="2" borderId="43" xfId="0" applyNumberFormat="1" applyFont="1" applyFill="1" applyBorder="1" applyAlignment="1">
      <alignment horizontal="right"/>
    </xf>
    <xf numFmtId="49" fontId="16" fillId="0" borderId="18" xfId="0" applyNumberFormat="1" applyFont="1" applyFill="1" applyBorder="1" applyAlignment="1">
      <alignment horizontal="center"/>
    </xf>
    <xf numFmtId="49" fontId="45" fillId="4" borderId="13" xfId="0" applyNumberFormat="1" applyFont="1" applyFill="1" applyBorder="1" applyAlignment="1"/>
    <xf numFmtId="3" fontId="16" fillId="4" borderId="15" xfId="0" applyNumberFormat="1" applyFont="1" applyFill="1" applyBorder="1" applyAlignment="1">
      <alignment horizontal="right"/>
    </xf>
    <xf numFmtId="3" fontId="16" fillId="4" borderId="43" xfId="0" applyNumberFormat="1" applyFont="1" applyFill="1" applyBorder="1" applyAlignment="1">
      <alignment horizontal="right"/>
    </xf>
    <xf numFmtId="3" fontId="45" fillId="4" borderId="43" xfId="1" applyNumberFormat="1" applyFont="1" applyFill="1" applyBorder="1" applyAlignment="1">
      <alignment horizontal="right"/>
    </xf>
    <xf numFmtId="49" fontId="16" fillId="5" borderId="18" xfId="0" applyNumberFormat="1" applyFont="1" applyFill="1" applyBorder="1" applyAlignment="1">
      <alignment horizontal="center"/>
    </xf>
    <xf numFmtId="0" fontId="17" fillId="4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49" fontId="45" fillId="0" borderId="23" xfId="0" applyNumberFormat="1" applyFont="1" applyFill="1" applyBorder="1" applyAlignment="1"/>
    <xf numFmtId="3" fontId="45" fillId="0" borderId="2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3" fontId="45" fillId="0" borderId="22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/>
    </xf>
    <xf numFmtId="49" fontId="45" fillId="0" borderId="51" xfId="0" applyNumberFormat="1" applyFont="1" applyFill="1" applyBorder="1" applyAlignment="1"/>
    <xf numFmtId="0" fontId="4" fillId="0" borderId="51" xfId="0" applyFont="1" applyFill="1" applyBorder="1" applyAlignment="1">
      <alignment horizontal="left" wrapText="1"/>
    </xf>
    <xf numFmtId="3" fontId="16" fillId="0" borderId="15" xfId="0" applyNumberFormat="1" applyFont="1" applyFill="1" applyBorder="1" applyAlignment="1">
      <alignment horizontal="right"/>
    </xf>
    <xf numFmtId="3" fontId="16" fillId="0" borderId="23" xfId="0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3" fontId="16" fillId="0" borderId="43" xfId="0" applyNumberFormat="1" applyFont="1" applyFill="1" applyBorder="1" applyAlignment="1">
      <alignment horizontal="right"/>
    </xf>
    <xf numFmtId="3" fontId="59" fillId="2" borderId="15" xfId="0" applyNumberFormat="1" applyFont="1" applyFill="1" applyBorder="1" applyAlignment="1">
      <alignment horizontal="right"/>
    </xf>
    <xf numFmtId="3" fontId="59" fillId="2" borderId="43" xfId="0" applyNumberFormat="1" applyFont="1" applyFill="1" applyBorder="1" applyAlignment="1">
      <alignment horizontal="right"/>
    </xf>
    <xf numFmtId="3" fontId="18" fillId="5" borderId="39" xfId="0" applyNumberFormat="1" applyFont="1" applyFill="1" applyBorder="1" applyAlignment="1">
      <alignment horizontal="center"/>
    </xf>
    <xf numFmtId="3" fontId="16" fillId="5" borderId="15" xfId="0" applyNumberFormat="1" applyFont="1" applyFill="1" applyBorder="1" applyAlignment="1">
      <alignment horizontal="right"/>
    </xf>
    <xf numFmtId="3" fontId="16" fillId="5" borderId="43" xfId="0" applyNumberFormat="1" applyFont="1" applyFill="1" applyBorder="1" applyAlignment="1">
      <alignment horizontal="right"/>
    </xf>
    <xf numFmtId="49" fontId="4" fillId="5" borderId="40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/>
    <xf numFmtId="3" fontId="18" fillId="2" borderId="15" xfId="0" applyNumberFormat="1" applyFont="1" applyFill="1" applyBorder="1" applyAlignment="1">
      <alignment horizontal="center"/>
    </xf>
    <xf numFmtId="3" fontId="18" fillId="2" borderId="43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3" fontId="4" fillId="6" borderId="43" xfId="0" applyNumberFormat="1" applyFont="1" applyFill="1" applyBorder="1" applyAlignment="1">
      <alignment horizontal="center"/>
    </xf>
    <xf numFmtId="14" fontId="26" fillId="0" borderId="1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14" fontId="26" fillId="0" borderId="44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left"/>
    </xf>
    <xf numFmtId="0" fontId="4" fillId="0" borderId="46" xfId="0" applyFont="1" applyFill="1" applyBorder="1" applyAlignment="1">
      <alignment horizontal="left" wrapText="1"/>
    </xf>
    <xf numFmtId="3" fontId="4" fillId="0" borderId="47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73" xfId="0" applyNumberFormat="1" applyFont="1" applyFill="1" applyBorder="1" applyAlignment="1">
      <alignment horizontal="center"/>
    </xf>
    <xf numFmtId="3" fontId="45" fillId="0" borderId="69" xfId="1" applyNumberFormat="1" applyFont="1" applyFill="1" applyBorder="1" applyAlignment="1">
      <alignment horizontal="right"/>
    </xf>
    <xf numFmtId="0" fontId="0" fillId="0" borderId="58" xfId="0" applyBorder="1"/>
    <xf numFmtId="0" fontId="4" fillId="0" borderId="0" xfId="0" applyFont="1" applyBorder="1"/>
    <xf numFmtId="3" fontId="46" fillId="0" borderId="45" xfId="0" applyNumberFormat="1" applyFont="1" applyFill="1" applyBorder="1" applyAlignment="1">
      <alignment horizontal="right"/>
    </xf>
    <xf numFmtId="0" fontId="27" fillId="6" borderId="63" xfId="0" applyFont="1" applyFill="1" applyBorder="1"/>
    <xf numFmtId="14" fontId="54" fillId="6" borderId="18" xfId="0" applyNumberFormat="1" applyFont="1" applyFill="1" applyBorder="1" applyAlignment="1">
      <alignment horizontal="center"/>
    </xf>
    <xf numFmtId="16" fontId="18" fillId="2" borderId="3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3" fontId="18" fillId="5" borderId="18" xfId="0" applyNumberFormat="1" applyFont="1" applyFill="1" applyBorder="1" applyAlignment="1">
      <alignment horizontal="center"/>
    </xf>
    <xf numFmtId="49" fontId="4" fillId="5" borderId="13" xfId="0" applyNumberFormat="1" applyFont="1" applyFill="1" applyBorder="1" applyAlignment="1">
      <alignment horizontal="left" wrapText="1"/>
    </xf>
    <xf numFmtId="0" fontId="57" fillId="2" borderId="18" xfId="0" applyFont="1" applyFill="1" applyBorder="1" applyAlignment="1">
      <alignment horizontal="center"/>
    </xf>
    <xf numFmtId="3" fontId="59" fillId="2" borderId="15" xfId="0" applyNumberFormat="1" applyFont="1" applyFill="1" applyBorder="1"/>
    <xf numFmtId="49" fontId="4" fillId="6" borderId="43" xfId="0" applyNumberFormat="1" applyFont="1" applyFill="1" applyBorder="1" applyAlignment="1">
      <alignment horizontal="left"/>
    </xf>
    <xf numFmtId="3" fontId="14" fillId="6" borderId="15" xfId="0" applyNumberFormat="1" applyFont="1" applyFill="1" applyBorder="1" applyAlignment="1">
      <alignment horizontal="right"/>
    </xf>
    <xf numFmtId="3" fontId="14" fillId="6" borderId="43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49" fontId="16" fillId="0" borderId="43" xfId="0" applyNumberFormat="1" applyFont="1" applyFill="1" applyBorder="1" applyAlignment="1">
      <alignment horizontal="left"/>
    </xf>
    <xf numFmtId="3" fontId="45" fillId="5" borderId="15" xfId="0" applyNumberFormat="1" applyFont="1" applyFill="1" applyBorder="1"/>
    <xf numFmtId="49" fontId="4" fillId="0" borderId="43" xfId="0" applyNumberFormat="1" applyFont="1" applyBorder="1"/>
    <xf numFmtId="3" fontId="4" fillId="0" borderId="15" xfId="0" applyNumberFormat="1" applyFont="1" applyBorder="1"/>
    <xf numFmtId="3" fontId="45" fillId="0" borderId="15" xfId="0" applyNumberFormat="1" applyFont="1" applyFill="1" applyBorder="1"/>
    <xf numFmtId="0" fontId="16" fillId="0" borderId="44" xfId="0" applyFont="1" applyFill="1" applyBorder="1" applyAlignment="1">
      <alignment horizontal="center"/>
    </xf>
    <xf numFmtId="49" fontId="16" fillId="0" borderId="45" xfId="0" applyNumberFormat="1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3" fontId="45" fillId="0" borderId="47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0" fontId="60" fillId="0" borderId="0" xfId="0" applyFont="1"/>
    <xf numFmtId="3" fontId="60" fillId="0" borderId="0" xfId="0" applyNumberFormat="1" applyFont="1"/>
    <xf numFmtId="4" fontId="61" fillId="0" borderId="0" xfId="0" applyNumberFormat="1" applyFont="1"/>
    <xf numFmtId="0" fontId="61" fillId="0" borderId="0" xfId="0" applyFont="1"/>
    <xf numFmtId="3" fontId="59" fillId="2" borderId="14" xfId="0" applyNumberFormat="1" applyFont="1" applyFill="1" applyBorder="1" applyAlignment="1">
      <alignment horizontal="right"/>
    </xf>
    <xf numFmtId="49" fontId="57" fillId="2" borderId="18" xfId="0" applyNumberFormat="1" applyFont="1" applyFill="1" applyBorder="1" applyAlignment="1">
      <alignment horizontal="center"/>
    </xf>
    <xf numFmtId="0" fontId="21" fillId="4" borderId="43" xfId="0" applyFont="1" applyFill="1" applyBorder="1" applyAlignment="1">
      <alignment horizontal="left" wrapText="1"/>
    </xf>
    <xf numFmtId="3" fontId="45" fillId="4" borderId="43" xfId="0" applyNumberFormat="1" applyFont="1" applyFill="1" applyBorder="1" applyAlignment="1">
      <alignment horizontal="right"/>
    </xf>
    <xf numFmtId="0" fontId="21" fillId="4" borderId="43" xfId="0" applyNumberFormat="1" applyFont="1" applyFill="1" applyBorder="1" applyAlignment="1">
      <alignment horizontal="left" wrapText="1"/>
    </xf>
    <xf numFmtId="0" fontId="21" fillId="0" borderId="43" xfId="0" applyNumberFormat="1" applyFont="1" applyFill="1" applyBorder="1" applyAlignment="1">
      <alignment horizontal="left" wrapText="1"/>
    </xf>
    <xf numFmtId="3" fontId="17" fillId="5" borderId="43" xfId="0" applyNumberFormat="1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 horizontal="right"/>
    </xf>
    <xf numFmtId="49" fontId="4" fillId="0" borderId="45" xfId="0" applyNumberFormat="1" applyFont="1" applyBorder="1"/>
    <xf numFmtId="0" fontId="4" fillId="0" borderId="45" xfId="0" applyFont="1" applyFill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0" fontId="59" fillId="3" borderId="37" xfId="0" applyFont="1" applyFill="1" applyBorder="1" applyAlignment="1">
      <alignment horizontal="left" vertical="center"/>
    </xf>
    <xf numFmtId="0" fontId="59" fillId="3" borderId="52" xfId="0" applyFont="1" applyFill="1" applyBorder="1" applyAlignment="1">
      <alignment vertical="center"/>
    </xf>
    <xf numFmtId="0" fontId="59" fillId="3" borderId="35" xfId="0" applyFont="1" applyFill="1" applyBorder="1" applyAlignment="1">
      <alignment vertical="center"/>
    </xf>
    <xf numFmtId="0" fontId="57" fillId="3" borderId="35" xfId="0" applyFont="1" applyFill="1" applyBorder="1" applyAlignment="1"/>
    <xf numFmtId="3" fontId="56" fillId="3" borderId="33" xfId="0" applyNumberFormat="1" applyFont="1" applyFill="1" applyBorder="1" applyAlignment="1">
      <alignment horizontal="right"/>
    </xf>
    <xf numFmtId="3" fontId="56" fillId="3" borderId="52" xfId="0" applyNumberFormat="1" applyFont="1" applyFill="1" applyBorder="1" applyAlignment="1">
      <alignment horizontal="right"/>
    </xf>
    <xf numFmtId="16" fontId="57" fillId="2" borderId="39" xfId="0" applyNumberFormat="1" applyFont="1" applyFill="1" applyBorder="1" applyAlignment="1">
      <alignment horizontal="center"/>
    </xf>
    <xf numFmtId="0" fontId="59" fillId="2" borderId="25" xfId="0" applyFont="1" applyFill="1" applyBorder="1" applyAlignment="1"/>
    <xf numFmtId="0" fontId="59" fillId="2" borderId="40" xfId="0" applyFont="1" applyFill="1" applyBorder="1" applyAlignment="1"/>
    <xf numFmtId="3" fontId="59" fillId="2" borderId="6" xfId="0" applyNumberFormat="1" applyFont="1" applyFill="1" applyBorder="1" applyAlignment="1">
      <alignment horizontal="right"/>
    </xf>
    <xf numFmtId="3" fontId="59" fillId="2" borderId="25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center"/>
    </xf>
    <xf numFmtId="49" fontId="45" fillId="5" borderId="51" xfId="0" applyNumberFormat="1" applyFont="1" applyFill="1" applyBorder="1" applyAlignment="1"/>
    <xf numFmtId="3" fontId="45" fillId="5" borderId="22" xfId="0" applyNumberFormat="1" applyFont="1" applyFill="1" applyBorder="1" applyAlignment="1">
      <alignment horizontal="right"/>
    </xf>
    <xf numFmtId="3" fontId="45" fillId="5" borderId="23" xfId="0" applyNumberFormat="1" applyFont="1" applyFill="1" applyBorder="1" applyAlignment="1">
      <alignment horizontal="right"/>
    </xf>
    <xf numFmtId="49" fontId="45" fillId="5" borderId="13" xfId="0" applyNumberFormat="1" applyFont="1" applyFill="1" applyBorder="1" applyAlignment="1"/>
    <xf numFmtId="0" fontId="4" fillId="5" borderId="11" xfId="0" applyFont="1" applyFill="1" applyBorder="1" applyAlignment="1">
      <alignment horizontal="center"/>
    </xf>
    <xf numFmtId="0" fontId="4" fillId="5" borderId="51" xfId="0" applyFont="1" applyFill="1" applyBorder="1" applyAlignment="1">
      <alignment wrapText="1"/>
    </xf>
    <xf numFmtId="3" fontId="45" fillId="5" borderId="67" xfId="0" applyNumberFormat="1" applyFont="1" applyFill="1" applyBorder="1" applyAlignment="1">
      <alignment horizontal="right"/>
    </xf>
    <xf numFmtId="49" fontId="45" fillId="4" borderId="51" xfId="0" applyNumberFormat="1" applyFont="1" applyFill="1" applyBorder="1" applyAlignment="1"/>
    <xf numFmtId="3" fontId="45" fillId="4" borderId="15" xfId="0" applyNumberFormat="1" applyFont="1" applyFill="1" applyBorder="1" applyAlignment="1">
      <alignment horizontal="right"/>
    </xf>
    <xf numFmtId="3" fontId="45" fillId="4" borderId="25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right"/>
    </xf>
    <xf numFmtId="3" fontId="4" fillId="5" borderId="25" xfId="0" applyNumberFormat="1" applyFont="1" applyFill="1" applyBorder="1" applyAlignment="1">
      <alignment horizontal="right"/>
    </xf>
    <xf numFmtId="0" fontId="18" fillId="5" borderId="11" xfId="0" applyFont="1" applyFill="1" applyBorder="1" applyAlignment="1">
      <alignment horizontal="center"/>
    </xf>
    <xf numFmtId="49" fontId="4" fillId="5" borderId="51" xfId="0" applyNumberFormat="1" applyFont="1" applyFill="1" applyBorder="1" applyAlignment="1">
      <alignment horizontal="left" wrapText="1"/>
    </xf>
    <xf numFmtId="0" fontId="4" fillId="5" borderId="43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3" fontId="59" fillId="5" borderId="22" xfId="0" applyNumberFormat="1" applyFont="1" applyFill="1" applyBorder="1" applyAlignment="1">
      <alignment horizontal="right"/>
    </xf>
    <xf numFmtId="3" fontId="59" fillId="5" borderId="23" xfId="0" applyNumberFormat="1" applyFont="1" applyFill="1" applyBorder="1" applyAlignment="1">
      <alignment horizontal="right"/>
    </xf>
    <xf numFmtId="0" fontId="18" fillId="0" borderId="44" xfId="0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left" wrapText="1"/>
    </xf>
    <xf numFmtId="3" fontId="59" fillId="0" borderId="47" xfId="0" applyNumberFormat="1" applyFont="1" applyFill="1" applyBorder="1" applyAlignment="1">
      <alignment horizontal="right"/>
    </xf>
    <xf numFmtId="3" fontId="59" fillId="0" borderId="45" xfId="0" applyNumberFormat="1" applyFont="1" applyFill="1" applyBorder="1" applyAlignment="1">
      <alignment horizontal="right"/>
    </xf>
    <xf numFmtId="0" fontId="0" fillId="0" borderId="4" xfId="0" applyBorder="1"/>
    <xf numFmtId="0" fontId="4" fillId="0" borderId="43" xfId="0" applyFont="1" applyFill="1" applyBorder="1" applyAlignment="1"/>
    <xf numFmtId="0" fontId="4" fillId="5" borderId="43" xfId="0" applyFont="1" applyFill="1" applyBorder="1" applyAlignment="1">
      <alignment horizontal="left" wrapText="1"/>
    </xf>
    <xf numFmtId="3" fontId="4" fillId="5" borderId="56" xfId="0" applyNumberFormat="1" applyFont="1" applyFill="1" applyBorder="1" applyAlignment="1">
      <alignment horizontal="left"/>
    </xf>
    <xf numFmtId="3" fontId="18" fillId="5" borderId="22" xfId="0" applyNumberFormat="1" applyFont="1" applyFill="1" applyBorder="1" applyAlignment="1">
      <alignment horizontal="right"/>
    </xf>
    <xf numFmtId="3" fontId="18" fillId="5" borderId="23" xfId="0" applyNumberFormat="1" applyFont="1" applyFill="1" applyBorder="1" applyAlignment="1">
      <alignment horizontal="right"/>
    </xf>
    <xf numFmtId="49" fontId="4" fillId="5" borderId="51" xfId="0" applyNumberFormat="1" applyFont="1" applyFill="1" applyBorder="1" applyAlignment="1">
      <alignment horizontal="left"/>
    </xf>
    <xf numFmtId="0" fontId="4" fillId="5" borderId="51" xfId="0" applyFont="1" applyFill="1" applyBorder="1" applyAlignment="1">
      <alignment horizontal="left"/>
    </xf>
    <xf numFmtId="49" fontId="4" fillId="0" borderId="45" xfId="0" applyNumberFormat="1" applyFont="1" applyFill="1" applyBorder="1"/>
    <xf numFmtId="0" fontId="59" fillId="3" borderId="39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vertical="center"/>
    </xf>
    <xf numFmtId="0" fontId="22" fillId="3" borderId="25" xfId="0" applyFont="1" applyFill="1" applyBorder="1" applyAlignment="1"/>
    <xf numFmtId="0" fontId="22" fillId="3" borderId="40" xfId="0" applyFont="1" applyFill="1" applyBorder="1" applyAlignment="1"/>
    <xf numFmtId="3" fontId="11" fillId="3" borderId="76" xfId="0" applyNumberFormat="1" applyFont="1" applyFill="1" applyBorder="1" applyAlignment="1"/>
    <xf numFmtId="16" fontId="57" fillId="2" borderId="18" xfId="0" applyNumberFormat="1" applyFont="1" applyFill="1" applyBorder="1" applyAlignment="1">
      <alignment horizontal="center"/>
    </xf>
    <xf numFmtId="0" fontId="59" fillId="2" borderId="43" xfId="0" applyFont="1" applyFill="1" applyBorder="1" applyAlignment="1"/>
    <xf numFmtId="0" fontId="59" fillId="2" borderId="13" xfId="0" applyFont="1" applyFill="1" applyBorder="1" applyAlignment="1"/>
    <xf numFmtId="3" fontId="59" fillId="2" borderId="15" xfId="0" applyNumberFormat="1" applyFont="1" applyFill="1" applyBorder="1" applyAlignment="1"/>
    <xf numFmtId="3" fontId="59" fillId="2" borderId="43" xfId="0" applyNumberFormat="1" applyFont="1" applyFill="1" applyBorder="1" applyAlignment="1"/>
    <xf numFmtId="3" fontId="59" fillId="2" borderId="14" xfId="0" applyNumberFormat="1" applyFont="1" applyFill="1" applyBorder="1" applyAlignment="1"/>
    <xf numFmtId="3" fontId="57" fillId="2" borderId="15" xfId="0" applyNumberFormat="1" applyFont="1" applyFill="1" applyBorder="1" applyAlignment="1"/>
    <xf numFmtId="3" fontId="57" fillId="2" borderId="43" xfId="0" applyNumberFormat="1" applyFont="1" applyFill="1" applyBorder="1" applyAlignment="1"/>
    <xf numFmtId="0" fontId="4" fillId="0" borderId="43" xfId="0" applyNumberFormat="1" applyFont="1" applyFill="1" applyBorder="1" applyAlignment="1">
      <alignment horizontal="left" wrapText="1"/>
    </xf>
    <xf numFmtId="3" fontId="57" fillId="2" borderId="14" xfId="0" applyNumberFormat="1" applyFont="1" applyFill="1" applyBorder="1" applyAlignment="1">
      <alignment horizontal="right"/>
    </xf>
    <xf numFmtId="3" fontId="57" fillId="2" borderId="15" xfId="0" applyNumberFormat="1" applyFont="1" applyFill="1" applyBorder="1"/>
    <xf numFmtId="3" fontId="57" fillId="2" borderId="43" xfId="0" applyNumberFormat="1" applyFont="1" applyFill="1" applyBorder="1"/>
    <xf numFmtId="49" fontId="57" fillId="0" borderId="18" xfId="0" applyNumberFormat="1" applyFont="1" applyFill="1" applyBorder="1" applyAlignment="1">
      <alignment horizontal="center"/>
    </xf>
    <xf numFmtId="49" fontId="16" fillId="4" borderId="13" xfId="0" applyNumberFormat="1" applyFont="1" applyFill="1" applyBorder="1" applyAlignment="1">
      <alignment horizontal="left" wrapText="1"/>
    </xf>
    <xf numFmtId="3" fontId="16" fillId="4" borderId="14" xfId="0" applyNumberFormat="1" applyFont="1" applyFill="1" applyBorder="1" applyAlignment="1">
      <alignment horizontal="right"/>
    </xf>
    <xf numFmtId="3" fontId="16" fillId="0" borderId="15" xfId="0" applyNumberFormat="1" applyFont="1" applyFill="1" applyBorder="1"/>
    <xf numFmtId="3" fontId="16" fillId="0" borderId="43" xfId="0" applyNumberFormat="1" applyFont="1" applyFill="1" applyBorder="1"/>
    <xf numFmtId="3" fontId="4" fillId="4" borderId="43" xfId="0" applyNumberFormat="1" applyFont="1" applyFill="1" applyBorder="1" applyAlignment="1">
      <alignment horizontal="left" wrapText="1"/>
    </xf>
    <xf numFmtId="49" fontId="57" fillId="0" borderId="11" xfId="0" applyNumberFormat="1" applyFont="1" applyFill="1" applyBorder="1" applyAlignment="1">
      <alignment horizontal="center"/>
    </xf>
    <xf numFmtId="49" fontId="16" fillId="4" borderId="51" xfId="0" applyNumberFormat="1" applyFont="1" applyFill="1" applyBorder="1" applyAlignment="1">
      <alignment horizontal="left" wrapText="1"/>
    </xf>
    <xf numFmtId="49" fontId="4" fillId="4" borderId="23" xfId="0" applyNumberFormat="1" applyFont="1" applyFill="1" applyBorder="1" applyAlignment="1">
      <alignment horizontal="left" wrapText="1"/>
    </xf>
    <xf numFmtId="0" fontId="4" fillId="4" borderId="56" xfId="0" applyFont="1" applyFill="1" applyBorder="1" applyAlignment="1">
      <alignment horizontal="left" wrapText="1"/>
    </xf>
    <xf numFmtId="3" fontId="16" fillId="4" borderId="22" xfId="0" applyNumberFormat="1" applyFont="1" applyFill="1" applyBorder="1" applyAlignment="1">
      <alignment horizontal="right"/>
    </xf>
    <xf numFmtId="3" fontId="16" fillId="4" borderId="23" xfId="0" applyNumberFormat="1" applyFont="1" applyFill="1" applyBorder="1" applyAlignment="1">
      <alignment horizontal="right"/>
    </xf>
    <xf numFmtId="3" fontId="16" fillId="4" borderId="56" xfId="0" applyNumberFormat="1" applyFont="1" applyFill="1" applyBorder="1" applyAlignment="1">
      <alignment horizontal="right"/>
    </xf>
    <xf numFmtId="3" fontId="16" fillId="0" borderId="22" xfId="0" applyNumberFormat="1" applyFont="1" applyFill="1" applyBorder="1"/>
    <xf numFmtId="3" fontId="16" fillId="0" borderId="23" xfId="0" applyNumberFormat="1" applyFont="1" applyFill="1" applyBorder="1"/>
    <xf numFmtId="49" fontId="16" fillId="0" borderId="44" xfId="0" applyNumberFormat="1" applyFont="1" applyFill="1" applyBorder="1" applyAlignment="1">
      <alignment horizontal="center"/>
    </xf>
    <xf numFmtId="49" fontId="16" fillId="4" borderId="45" xfId="0" applyNumberFormat="1" applyFont="1" applyFill="1" applyBorder="1" applyAlignment="1">
      <alignment horizontal="left" wrapText="1"/>
    </xf>
    <xf numFmtId="0" fontId="4" fillId="4" borderId="45" xfId="0" applyFont="1" applyFill="1" applyBorder="1" applyAlignment="1">
      <alignment horizontal="left" wrapText="1"/>
    </xf>
    <xf numFmtId="0" fontId="4" fillId="4" borderId="49" xfId="0" applyFont="1" applyFill="1" applyBorder="1" applyAlignment="1">
      <alignment horizontal="left" wrapText="1"/>
    </xf>
    <xf numFmtId="3" fontId="16" fillId="4" borderId="47" xfId="0" applyNumberFormat="1" applyFont="1" applyFill="1" applyBorder="1" applyAlignment="1">
      <alignment horizontal="right"/>
    </xf>
    <xf numFmtId="3" fontId="16" fillId="4" borderId="45" xfId="0" applyNumberFormat="1" applyFont="1" applyFill="1" applyBorder="1" applyAlignment="1">
      <alignment horizontal="right"/>
    </xf>
    <xf numFmtId="3" fontId="16" fillId="4" borderId="49" xfId="0" applyNumberFormat="1" applyFont="1" applyFill="1" applyBorder="1" applyAlignment="1">
      <alignment horizontal="right"/>
    </xf>
    <xf numFmtId="3" fontId="57" fillId="0" borderId="47" xfId="0" applyNumberFormat="1" applyFont="1" applyFill="1" applyBorder="1"/>
    <xf numFmtId="3" fontId="57" fillId="0" borderId="45" xfId="0" applyNumberFormat="1" applyFont="1" applyFill="1" applyBorder="1"/>
    <xf numFmtId="3" fontId="4" fillId="4" borderId="45" xfId="0" applyNumberFormat="1" applyFont="1" applyFill="1" applyBorder="1" applyAlignment="1"/>
    <xf numFmtId="0" fontId="0" fillId="0" borderId="71" xfId="0" applyBorder="1" applyAlignment="1">
      <alignment horizontal="center"/>
    </xf>
    <xf numFmtId="0" fontId="0" fillId="0" borderId="0" xfId="0" applyFill="1" applyBorder="1"/>
    <xf numFmtId="3" fontId="41" fillId="0" borderId="0" xfId="0" applyNumberFormat="1" applyFont="1" applyFill="1" applyBorder="1" applyAlignment="1">
      <alignment horizontal="right"/>
    </xf>
    <xf numFmtId="0" fontId="25" fillId="2" borderId="60" xfId="0" applyFont="1" applyFill="1" applyBorder="1" applyAlignment="1">
      <alignment horizontal="center"/>
    </xf>
    <xf numFmtId="0" fontId="25" fillId="2" borderId="61" xfId="0" applyFont="1" applyFill="1" applyBorder="1"/>
    <xf numFmtId="0" fontId="64" fillId="2" borderId="64" xfId="0" applyFont="1" applyFill="1" applyBorder="1"/>
    <xf numFmtId="3" fontId="18" fillId="2" borderId="59" xfId="0" applyNumberFormat="1" applyFont="1" applyFill="1" applyBorder="1" applyAlignment="1">
      <alignment horizontal="right"/>
    </xf>
    <xf numFmtId="0" fontId="14" fillId="2" borderId="61" xfId="0" applyFont="1" applyFill="1" applyBorder="1"/>
    <xf numFmtId="16" fontId="65" fillId="2" borderId="18" xfId="0" applyNumberFormat="1" applyFont="1" applyFill="1" applyBorder="1" applyAlignment="1">
      <alignment horizontal="center"/>
    </xf>
    <xf numFmtId="0" fontId="33" fillId="2" borderId="43" xfId="0" applyFont="1" applyFill="1" applyBorder="1" applyAlignment="1"/>
    <xf numFmtId="0" fontId="33" fillId="2" borderId="13" xfId="0" applyFont="1" applyFill="1" applyBorder="1" applyAlignment="1"/>
    <xf numFmtId="3" fontId="32" fillId="2" borderId="43" xfId="0" applyNumberFormat="1" applyFont="1" applyFill="1" applyBorder="1" applyAlignment="1"/>
    <xf numFmtId="0" fontId="35" fillId="0" borderId="18" xfId="0" applyFont="1" applyBorder="1" applyAlignment="1">
      <alignment horizontal="center"/>
    </xf>
    <xf numFmtId="49" fontId="36" fillId="0" borderId="43" xfId="0" applyNumberFormat="1" applyFont="1" applyFill="1" applyBorder="1" applyAlignment="1"/>
    <xf numFmtId="0" fontId="36" fillId="0" borderId="43" xfId="0" applyFont="1" applyFill="1" applyBorder="1" applyAlignment="1">
      <alignment horizontal="right"/>
    </xf>
    <xf numFmtId="0" fontId="36" fillId="0" borderId="13" xfId="0" applyFont="1" applyFill="1" applyBorder="1" applyAlignment="1"/>
    <xf numFmtId="3" fontId="26" fillId="0" borderId="15" xfId="0" applyNumberFormat="1" applyFont="1" applyFill="1" applyBorder="1"/>
    <xf numFmtId="3" fontId="26" fillId="0" borderId="43" xfId="0" applyNumberFormat="1" applyFont="1" applyFill="1" applyBorder="1"/>
    <xf numFmtId="0" fontId="26" fillId="0" borderId="43" xfId="0" applyFont="1" applyFill="1" applyBorder="1"/>
    <xf numFmtId="0" fontId="35" fillId="0" borderId="44" xfId="0" applyFont="1" applyBorder="1" applyAlignment="1">
      <alignment horizontal="center"/>
    </xf>
    <xf numFmtId="0" fontId="36" fillId="0" borderId="45" xfId="0" applyFont="1" applyFill="1" applyBorder="1" applyAlignment="1">
      <alignment horizontal="right"/>
    </xf>
    <xf numFmtId="3" fontId="44" fillId="0" borderId="47" xfId="0" applyNumberFormat="1" applyFont="1" applyFill="1" applyBorder="1" applyAlignment="1">
      <alignment horizontal="right"/>
    </xf>
    <xf numFmtId="3" fontId="44" fillId="0" borderId="45" xfId="0" applyNumberFormat="1" applyFont="1" applyFill="1" applyBorder="1" applyAlignment="1">
      <alignment horizontal="right"/>
    </xf>
    <xf numFmtId="0" fontId="26" fillId="0" borderId="45" xfId="0" applyFont="1" applyFill="1" applyBorder="1"/>
    <xf numFmtId="0" fontId="52" fillId="0" borderId="71" xfId="0" applyFont="1" applyBorder="1" applyAlignment="1">
      <alignment horizontal="center"/>
    </xf>
    <xf numFmtId="49" fontId="66" fillId="0" borderId="0" xfId="0" applyNumberFormat="1" applyFont="1" applyFill="1" applyBorder="1" applyAlignment="1"/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/>
    <xf numFmtId="3" fontId="67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Border="1"/>
    <xf numFmtId="16" fontId="65" fillId="6" borderId="18" xfId="0" applyNumberFormat="1" applyFont="1" applyFill="1" applyBorder="1" applyAlignment="1">
      <alignment horizontal="center"/>
    </xf>
    <xf numFmtId="0" fontId="33" fillId="6" borderId="43" xfId="0" applyFont="1" applyFill="1" applyBorder="1" applyAlignment="1"/>
    <xf numFmtId="0" fontId="65" fillId="6" borderId="13" xfId="0" applyFont="1" applyFill="1" applyBorder="1" applyAlignment="1"/>
    <xf numFmtId="3" fontId="65" fillId="6" borderId="15" xfId="0" applyNumberFormat="1" applyFont="1" applyFill="1" applyBorder="1" applyAlignment="1"/>
    <xf numFmtId="0" fontId="52" fillId="0" borderId="39" xfId="0" applyFont="1" applyBorder="1" applyAlignment="1">
      <alignment horizontal="center"/>
    </xf>
    <xf numFmtId="49" fontId="66" fillId="0" borderId="25" xfId="0" applyNumberFormat="1" applyFont="1" applyFill="1" applyBorder="1" applyAlignment="1"/>
    <xf numFmtId="0" fontId="66" fillId="0" borderId="25" xfId="0" applyFont="1" applyFill="1" applyBorder="1" applyAlignment="1">
      <alignment horizontal="left"/>
    </xf>
    <xf numFmtId="0" fontId="66" fillId="0" borderId="40" xfId="0" applyFont="1" applyFill="1" applyBorder="1" applyAlignment="1">
      <alignment wrapText="1"/>
    </xf>
    <xf numFmtId="3" fontId="67" fillId="0" borderId="6" xfId="0" applyNumberFormat="1" applyFont="1" applyFill="1" applyBorder="1" applyAlignment="1">
      <alignment horizontal="right"/>
    </xf>
    <xf numFmtId="0" fontId="23" fillId="0" borderId="40" xfId="0" applyFont="1" applyFill="1" applyBorder="1"/>
    <xf numFmtId="0" fontId="52" fillId="0" borderId="18" xfId="0" applyFont="1" applyBorder="1" applyAlignment="1">
      <alignment horizontal="center"/>
    </xf>
    <xf numFmtId="49" fontId="66" fillId="0" borderId="43" xfId="0" applyNumberFormat="1" applyFont="1" applyFill="1" applyBorder="1" applyAlignment="1"/>
    <xf numFmtId="0" fontId="66" fillId="0" borderId="43" xfId="0" applyFont="1" applyFill="1" applyBorder="1" applyAlignment="1">
      <alignment horizontal="left"/>
    </xf>
    <xf numFmtId="0" fontId="66" fillId="0" borderId="13" xfId="0" applyFont="1" applyFill="1" applyBorder="1" applyAlignment="1">
      <alignment wrapText="1"/>
    </xf>
    <xf numFmtId="3" fontId="67" fillId="0" borderId="15" xfId="0" applyNumberFormat="1" applyFont="1" applyFill="1" applyBorder="1" applyAlignment="1">
      <alignment horizontal="right"/>
    </xf>
    <xf numFmtId="0" fontId="23" fillId="0" borderId="13" xfId="0" applyFont="1" applyFill="1" applyBorder="1"/>
    <xf numFmtId="0" fontId="52" fillId="0" borderId="44" xfId="0" applyFont="1" applyBorder="1" applyAlignment="1">
      <alignment horizontal="center"/>
    </xf>
    <xf numFmtId="49" fontId="66" fillId="0" borderId="45" xfId="0" applyNumberFormat="1" applyFont="1" applyFill="1" applyBorder="1" applyAlignment="1"/>
    <xf numFmtId="0" fontId="66" fillId="0" borderId="45" xfId="0" applyFont="1" applyFill="1" applyBorder="1" applyAlignment="1">
      <alignment horizontal="left"/>
    </xf>
    <xf numFmtId="0" fontId="66" fillId="0" borderId="46" xfId="0" applyFont="1" applyFill="1" applyBorder="1" applyAlignment="1">
      <alignment wrapText="1"/>
    </xf>
    <xf numFmtId="0" fontId="23" fillId="0" borderId="47" xfId="0" applyFont="1" applyFill="1" applyBorder="1"/>
    <xf numFmtId="0" fontId="23" fillId="0" borderId="46" xfId="0" applyFont="1" applyFill="1" applyBorder="1"/>
    <xf numFmtId="3" fontId="56" fillId="3" borderId="66" xfId="0" applyNumberFormat="1" applyFont="1" applyFill="1" applyBorder="1" applyAlignment="1"/>
    <xf numFmtId="3" fontId="56" fillId="3" borderId="5" xfId="0" applyNumberFormat="1" applyFont="1" applyFill="1" applyBorder="1" applyAlignment="1"/>
    <xf numFmtId="3" fontId="16" fillId="0" borderId="13" xfId="0" applyNumberFormat="1" applyFont="1" applyFill="1" applyBorder="1" applyAlignment="1">
      <alignment horizontal="left" wrapText="1"/>
    </xf>
    <xf numFmtId="0" fontId="69" fillId="0" borderId="13" xfId="0" applyFont="1" applyFill="1" applyBorder="1" applyAlignment="1">
      <alignment wrapText="1"/>
    </xf>
    <xf numFmtId="3" fontId="16" fillId="0" borderId="15" xfId="0" applyNumberFormat="1" applyFont="1" applyFill="1" applyBorder="1" applyAlignment="1"/>
    <xf numFmtId="3" fontId="16" fillId="0" borderId="43" xfId="0" applyNumberFormat="1" applyFont="1" applyFill="1" applyBorder="1" applyAlignment="1"/>
    <xf numFmtId="3" fontId="16" fillId="0" borderId="14" xfId="0" applyNumberFormat="1" applyFont="1" applyFill="1" applyBorder="1" applyAlignment="1"/>
    <xf numFmtId="0" fontId="69" fillId="0" borderId="13" xfId="0" applyFont="1" applyFill="1" applyBorder="1" applyAlignment="1">
      <alignment horizontal="left" wrapText="1"/>
    </xf>
    <xf numFmtId="3" fontId="59" fillId="2" borderId="43" xfId="0" applyNumberFormat="1" applyFont="1" applyFill="1" applyBorder="1"/>
    <xf numFmtId="49" fontId="45" fillId="0" borderId="13" xfId="0" applyNumberFormat="1" applyFont="1" applyFill="1" applyBorder="1" applyAlignment="1">
      <alignment horizontal="left"/>
    </xf>
    <xf numFmtId="3" fontId="16" fillId="0" borderId="14" xfId="0" applyNumberFormat="1" applyFont="1" applyFill="1" applyBorder="1" applyAlignment="1">
      <alignment horizontal="right"/>
    </xf>
    <xf numFmtId="3" fontId="28" fillId="5" borderId="15" xfId="0" applyNumberFormat="1" applyFont="1" applyFill="1" applyBorder="1" applyAlignment="1">
      <alignment horizontal="right"/>
    </xf>
    <xf numFmtId="3" fontId="28" fillId="5" borderId="43" xfId="0" applyNumberFormat="1" applyFont="1" applyFill="1" applyBorder="1" applyAlignment="1">
      <alignment horizontal="right"/>
    </xf>
    <xf numFmtId="3" fontId="16" fillId="5" borderId="14" xfId="0" applyNumberFormat="1" applyFont="1" applyFill="1" applyBorder="1" applyAlignment="1">
      <alignment horizontal="right"/>
    </xf>
    <xf numFmtId="49" fontId="4" fillId="5" borderId="43" xfId="0" applyNumberFormat="1" applyFont="1" applyFill="1" applyBorder="1" applyAlignment="1">
      <alignment horizontal="left" wrapText="1"/>
    </xf>
    <xf numFmtId="49" fontId="14" fillId="2" borderId="18" xfId="0" applyNumberFormat="1" applyFont="1" applyFill="1" applyBorder="1" applyAlignment="1">
      <alignment horizontal="center"/>
    </xf>
    <xf numFmtId="0" fontId="4" fillId="5" borderId="51" xfId="0" applyFont="1" applyFill="1" applyBorder="1" applyAlignment="1">
      <alignment horizontal="left" wrapText="1"/>
    </xf>
    <xf numFmtId="3" fontId="16" fillId="0" borderId="23" xfId="0" applyNumberFormat="1" applyFont="1" applyFill="1" applyBorder="1" applyAlignment="1"/>
    <xf numFmtId="0" fontId="11" fillId="3" borderId="37" xfId="0" applyFont="1" applyFill="1" applyBorder="1" applyAlignment="1">
      <alignment horizontal="left" vertical="center"/>
    </xf>
    <xf numFmtId="0" fontId="11" fillId="3" borderId="52" xfId="0" applyFont="1" applyFill="1" applyBorder="1" applyAlignment="1">
      <alignment vertical="center"/>
    </xf>
    <xf numFmtId="0" fontId="70" fillId="3" borderId="52" xfId="0" applyFont="1" applyFill="1" applyBorder="1" applyAlignment="1"/>
    <xf numFmtId="0" fontId="70" fillId="3" borderId="35" xfId="0" applyFont="1" applyFill="1" applyBorder="1" applyAlignment="1"/>
    <xf numFmtId="3" fontId="59" fillId="2" borderId="6" xfId="0" applyNumberFormat="1" applyFont="1" applyFill="1" applyBorder="1" applyAlignment="1"/>
    <xf numFmtId="3" fontId="59" fillId="2" borderId="25" xfId="0" applyNumberFormat="1" applyFont="1" applyFill="1" applyBorder="1" applyAlignment="1"/>
    <xf numFmtId="0" fontId="4" fillId="0" borderId="13" xfId="0" applyFont="1" applyBorder="1"/>
    <xf numFmtId="0" fontId="4" fillId="0" borderId="15" xfId="0" applyFont="1" applyBorder="1"/>
    <xf numFmtId="0" fontId="4" fillId="0" borderId="43" xfId="0" applyFont="1" applyBorder="1"/>
    <xf numFmtId="3" fontId="4" fillId="0" borderId="43" xfId="0" applyNumberFormat="1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49" fontId="4" fillId="4" borderId="51" xfId="0" applyNumberFormat="1" applyFont="1" applyFill="1" applyBorder="1" applyAlignment="1"/>
    <xf numFmtId="0" fontId="17" fillId="4" borderId="23" xfId="0" applyFont="1" applyFill="1" applyBorder="1" applyAlignment="1">
      <alignment horizontal="left"/>
    </xf>
    <xf numFmtId="0" fontId="17" fillId="4" borderId="51" xfId="0" applyFont="1" applyFill="1" applyBorder="1" applyAlignment="1">
      <alignment wrapText="1"/>
    </xf>
    <xf numFmtId="3" fontId="4" fillId="4" borderId="22" xfId="0" applyNumberFormat="1" applyFont="1" applyFill="1" applyBorder="1"/>
    <xf numFmtId="165" fontId="4" fillId="5" borderId="22" xfId="1" applyNumberFormat="1" applyFont="1" applyFill="1" applyBorder="1"/>
    <xf numFmtId="165" fontId="4" fillId="5" borderId="23" xfId="1" applyNumberFormat="1" applyFont="1" applyFill="1" applyBorder="1"/>
    <xf numFmtId="49" fontId="4" fillId="5" borderId="51" xfId="0" applyNumberFormat="1" applyFont="1" applyFill="1" applyBorder="1" applyAlignment="1"/>
    <xf numFmtId="0" fontId="17" fillId="5" borderId="23" xfId="0" applyFont="1" applyFill="1" applyBorder="1" applyAlignment="1">
      <alignment horizontal="left"/>
    </xf>
    <xf numFmtId="0" fontId="17" fillId="5" borderId="51" xfId="0" applyFont="1" applyFill="1" applyBorder="1" applyAlignment="1">
      <alignment wrapText="1"/>
    </xf>
    <xf numFmtId="3" fontId="4" fillId="0" borderId="47" xfId="0" applyNumberFormat="1" applyFont="1" applyBorder="1"/>
    <xf numFmtId="0" fontId="4" fillId="0" borderId="47" xfId="0" applyFont="1" applyBorder="1"/>
    <xf numFmtId="0" fontId="4" fillId="0" borderId="45" xfId="0" applyFont="1" applyBorder="1"/>
    <xf numFmtId="0" fontId="0" fillId="0" borderId="4" xfId="0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3" fontId="62" fillId="5" borderId="0" xfId="0" applyNumberFormat="1" applyFont="1" applyFill="1" applyBorder="1" applyAlignment="1">
      <alignment horizontal="right"/>
    </xf>
    <xf numFmtId="3" fontId="11" fillId="5" borderId="0" xfId="0" applyNumberFormat="1" applyFont="1" applyFill="1" applyBorder="1"/>
    <xf numFmtId="0" fontId="5" fillId="0" borderId="0" xfId="0" applyFont="1" applyAlignment="1"/>
    <xf numFmtId="3" fontId="70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3" fontId="11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right"/>
    </xf>
    <xf numFmtId="3" fontId="24" fillId="4" borderId="47" xfId="0" applyNumberFormat="1" applyFont="1" applyFill="1" applyBorder="1"/>
    <xf numFmtId="3" fontId="36" fillId="5" borderId="45" xfId="0" applyNumberFormat="1" applyFont="1" applyFill="1" applyBorder="1" applyAlignment="1">
      <alignment horizontal="left"/>
    </xf>
    <xf numFmtId="0" fontId="5" fillId="0" borderId="0" xfId="0" applyFont="1" applyAlignment="1"/>
    <xf numFmtId="0" fontId="28" fillId="0" borderId="76" xfId="0" applyFont="1" applyFill="1" applyBorder="1" applyAlignment="1">
      <alignment horizontal="left" wrapText="1"/>
    </xf>
    <xf numFmtId="4" fontId="14" fillId="5" borderId="82" xfId="0" applyNumberFormat="1" applyFont="1" applyFill="1" applyBorder="1" applyAlignment="1">
      <alignment shrinkToFit="1"/>
    </xf>
    <xf numFmtId="167" fontId="14" fillId="5" borderId="26" xfId="0" applyNumberFormat="1" applyFont="1" applyFill="1" applyBorder="1" applyAlignment="1">
      <alignment shrinkToFit="1"/>
    </xf>
    <xf numFmtId="4" fontId="14" fillId="5" borderId="66" xfId="0" applyNumberFormat="1" applyFont="1" applyFill="1" applyBorder="1" applyAlignment="1"/>
    <xf numFmtId="167" fontId="14" fillId="5" borderId="26" xfId="0" applyNumberFormat="1" applyFont="1" applyFill="1" applyBorder="1" applyAlignment="1"/>
    <xf numFmtId="0" fontId="71" fillId="0" borderId="0" xfId="0" applyFont="1"/>
    <xf numFmtId="0" fontId="28" fillId="0" borderId="15" xfId="0" applyFont="1" applyFill="1" applyBorder="1" applyAlignment="1">
      <alignment horizontal="left" wrapText="1"/>
    </xf>
    <xf numFmtId="4" fontId="14" fillId="5" borderId="13" xfId="0" applyNumberFormat="1" applyFont="1" applyFill="1" applyBorder="1" applyAlignment="1">
      <alignment horizontal="right"/>
    </xf>
    <xf numFmtId="4" fontId="14" fillId="5" borderId="43" xfId="0" applyNumberFormat="1" applyFont="1" applyFill="1" applyBorder="1" applyAlignment="1"/>
    <xf numFmtId="4" fontId="28" fillId="0" borderId="40" xfId="0" applyNumberFormat="1" applyFont="1" applyFill="1" applyBorder="1" applyAlignment="1"/>
    <xf numFmtId="4" fontId="28" fillId="0" borderId="25" xfId="0" applyNumberFormat="1" applyFont="1" applyFill="1" applyBorder="1" applyAlignment="1"/>
    <xf numFmtId="0" fontId="28" fillId="0" borderId="15" xfId="0" applyFont="1" applyFill="1" applyBorder="1" applyAlignment="1">
      <alignment horizontal="left"/>
    </xf>
    <xf numFmtId="4" fontId="28" fillId="0" borderId="71" xfId="0" applyNumberFormat="1" applyFont="1" applyFill="1" applyBorder="1" applyAlignment="1"/>
    <xf numFmtId="4" fontId="28" fillId="0" borderId="43" xfId="0" applyNumberFormat="1" applyFont="1" applyFill="1" applyBorder="1" applyAlignment="1"/>
    <xf numFmtId="4" fontId="14" fillId="4" borderId="13" xfId="0" applyNumberFormat="1" applyFont="1" applyFill="1" applyBorder="1" applyAlignment="1"/>
    <xf numFmtId="4" fontId="14" fillId="4" borderId="25" xfId="0" applyNumberFormat="1" applyFont="1" applyFill="1" applyBorder="1" applyAlignment="1"/>
    <xf numFmtId="0" fontId="28" fillId="0" borderId="22" xfId="0" applyFont="1" applyFill="1" applyBorder="1" applyAlignment="1">
      <alignment horizontal="left"/>
    </xf>
    <xf numFmtId="4" fontId="28" fillId="0" borderId="67" xfId="0" applyNumberFormat="1" applyFont="1" applyFill="1" applyBorder="1" applyAlignment="1"/>
    <xf numFmtId="4" fontId="28" fillId="2" borderId="83" xfId="0" applyNumberFormat="1" applyFont="1" applyFill="1" applyBorder="1" applyAlignment="1">
      <alignment horizontal="right"/>
    </xf>
    <xf numFmtId="167" fontId="28" fillId="2" borderId="87" xfId="0" applyNumberFormat="1" applyFont="1" applyFill="1" applyBorder="1" applyAlignment="1">
      <alignment horizontal="right"/>
    </xf>
    <xf numFmtId="4" fontId="28" fillId="2" borderId="84" xfId="0" applyNumberFormat="1" applyFont="1" applyFill="1" applyBorder="1" applyAlignment="1">
      <alignment horizontal="right"/>
    </xf>
    <xf numFmtId="0" fontId="64" fillId="8" borderId="60" xfId="0" applyFont="1" applyFill="1" applyBorder="1" applyAlignment="1">
      <alignment horizontal="center"/>
    </xf>
    <xf numFmtId="0" fontId="64" fillId="8" borderId="64" xfId="0" applyFont="1" applyFill="1" applyBorder="1" applyAlignment="1"/>
    <xf numFmtId="0" fontId="71" fillId="8" borderId="63" xfId="0" applyFont="1" applyFill="1" applyBorder="1" applyAlignment="1"/>
    <xf numFmtId="0" fontId="71" fillId="8" borderId="85" xfId="0" applyFont="1" applyFill="1" applyBorder="1" applyAlignment="1"/>
    <xf numFmtId="0" fontId="75" fillId="8" borderId="18" xfId="0" applyFont="1" applyFill="1" applyBorder="1" applyAlignment="1">
      <alignment horizontal="center"/>
    </xf>
    <xf numFmtId="0" fontId="75" fillId="8" borderId="13" xfId="0" applyFont="1" applyFill="1" applyBorder="1" applyAlignment="1"/>
    <xf numFmtId="0" fontId="71" fillId="8" borderId="14" xfId="0" applyFont="1" applyFill="1" applyBorder="1" applyAlignment="1"/>
    <xf numFmtId="0" fontId="71" fillId="8" borderId="54" xfId="0" applyFont="1" applyFill="1" applyBorder="1" applyAlignment="1"/>
    <xf numFmtId="0" fontId="24" fillId="6" borderId="15" xfId="0" applyFont="1" applyFill="1" applyBorder="1"/>
    <xf numFmtId="0" fontId="24" fillId="8" borderId="18" xfId="0" applyFont="1" applyFill="1" applyBorder="1" applyAlignment="1">
      <alignment horizontal="center"/>
    </xf>
    <xf numFmtId="0" fontId="24" fillId="8" borderId="13" xfId="0" applyFont="1" applyFill="1" applyBorder="1" applyAlignment="1"/>
    <xf numFmtId="0" fontId="48" fillId="8" borderId="18" xfId="0" applyFont="1" applyFill="1" applyBorder="1" applyAlignment="1">
      <alignment horizontal="center"/>
    </xf>
    <xf numFmtId="49" fontId="48" fillId="8" borderId="13" xfId="0" applyNumberFormat="1" applyFont="1" applyFill="1" applyBorder="1" applyAlignment="1">
      <alignment horizontal="left"/>
    </xf>
    <xf numFmtId="49" fontId="48" fillId="8" borderId="14" xfId="0" applyNumberFormat="1" applyFont="1" applyFill="1" applyBorder="1" applyAlignment="1">
      <alignment horizontal="left"/>
    </xf>
    <xf numFmtId="49" fontId="48" fillId="8" borderId="54" xfId="0" applyNumberFormat="1" applyFont="1" applyFill="1" applyBorder="1" applyAlignment="1">
      <alignment horizontal="left"/>
    </xf>
    <xf numFmtId="16" fontId="48" fillId="8" borderId="44" xfId="0" applyNumberFormat="1" applyFont="1" applyFill="1" applyBorder="1" applyAlignment="1">
      <alignment horizontal="center"/>
    </xf>
    <xf numFmtId="0" fontId="48" fillId="8" borderId="46" xfId="0" applyFont="1" applyFill="1" applyBorder="1" applyAlignment="1"/>
    <xf numFmtId="0" fontId="71" fillId="8" borderId="49" xfId="0" applyFont="1" applyFill="1" applyBorder="1" applyAlignment="1"/>
    <xf numFmtId="0" fontId="71" fillId="8" borderId="68" xfId="0" applyFont="1" applyFill="1" applyBorder="1" applyAlignment="1"/>
    <xf numFmtId="3" fontId="48" fillId="6" borderId="47" xfId="0" applyNumberFormat="1" applyFont="1" applyFill="1" applyBorder="1" applyAlignment="1"/>
    <xf numFmtId="0" fontId="71" fillId="0" borderId="0" xfId="0" applyFont="1" applyBorder="1" applyAlignment="1"/>
    <xf numFmtId="4" fontId="28" fillId="2" borderId="87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shrinkToFit="1"/>
    </xf>
    <xf numFmtId="3" fontId="45" fillId="0" borderId="40" xfId="0" applyNumberFormat="1" applyFont="1" applyFill="1" applyBorder="1" applyAlignment="1"/>
    <xf numFmtId="3" fontId="45" fillId="0" borderId="71" xfId="0" applyNumberFormat="1" applyFont="1" applyFill="1" applyBorder="1" applyAlignment="1"/>
    <xf numFmtId="3" fontId="4" fillId="5" borderId="76" xfId="0" applyNumberFormat="1" applyFont="1" applyFill="1" applyBorder="1" applyAlignment="1"/>
    <xf numFmtId="3" fontId="45" fillId="0" borderId="6" xfId="0" applyNumberFormat="1" applyFont="1" applyFill="1" applyBorder="1" applyAlignment="1"/>
    <xf numFmtId="3" fontId="45" fillId="0" borderId="4" xfId="0" applyNumberFormat="1" applyFont="1" applyFill="1" applyBorder="1" applyAlignment="1"/>
    <xf numFmtId="3" fontId="45" fillId="2" borderId="83" xfId="0" applyNumberFormat="1" applyFont="1" applyFill="1" applyBorder="1" applyAlignment="1">
      <alignment horizontal="right"/>
    </xf>
    <xf numFmtId="3" fontId="45" fillId="2" borderId="1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/>
    <xf numFmtId="0" fontId="24" fillId="6" borderId="59" xfId="0" applyFont="1" applyFill="1" applyBorder="1"/>
    <xf numFmtId="0" fontId="25" fillId="8" borderId="13" xfId="0" applyFont="1" applyFill="1" applyBorder="1"/>
    <xf numFmtId="0" fontId="25" fillId="8" borderId="71" xfId="0" applyFont="1" applyFill="1" applyBorder="1"/>
    <xf numFmtId="0" fontId="25" fillId="8" borderId="70" xfId="0" applyFont="1" applyFill="1" applyBorder="1"/>
    <xf numFmtId="3" fontId="4" fillId="10" borderId="1" xfId="0" applyNumberFormat="1" applyFont="1" applyFill="1" applyBorder="1"/>
    <xf numFmtId="0" fontId="72" fillId="7" borderId="92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shrinkToFit="1"/>
    </xf>
    <xf numFmtId="4" fontId="4" fillId="0" borderId="0" xfId="0" applyNumberFormat="1" applyFont="1" applyAlignment="1">
      <alignment shrinkToFit="1"/>
    </xf>
    <xf numFmtId="4" fontId="11" fillId="3" borderId="52" xfId="0" applyNumberFormat="1" applyFont="1" applyFill="1" applyBorder="1" applyAlignment="1">
      <alignment shrinkToFit="1"/>
    </xf>
    <xf numFmtId="4" fontId="18" fillId="2" borderId="25" xfId="0" applyNumberFormat="1" applyFont="1" applyFill="1" applyBorder="1" applyAlignment="1">
      <alignment horizontal="right" shrinkToFit="1"/>
    </xf>
    <xf numFmtId="4" fontId="4" fillId="0" borderId="43" xfId="0" applyNumberFormat="1" applyFont="1" applyFill="1" applyBorder="1" applyAlignment="1">
      <alignment horizontal="right" shrinkToFit="1"/>
    </xf>
    <xf numFmtId="4" fontId="4" fillId="4" borderId="43" xfId="0" applyNumberFormat="1" applyFont="1" applyFill="1" applyBorder="1" applyAlignment="1">
      <alignment horizontal="right" shrinkToFit="1"/>
    </xf>
    <xf numFmtId="4" fontId="4" fillId="5" borderId="43" xfId="0" applyNumberFormat="1" applyFont="1" applyFill="1" applyBorder="1" applyAlignment="1">
      <alignment horizontal="right" shrinkToFit="1"/>
    </xf>
    <xf numFmtId="4" fontId="18" fillId="2" borderId="43" xfId="0" applyNumberFormat="1" applyFont="1" applyFill="1" applyBorder="1" applyAlignment="1">
      <alignment horizontal="right" shrinkToFit="1"/>
    </xf>
    <xf numFmtId="4" fontId="4" fillId="6" borderId="43" xfId="0" applyNumberFormat="1" applyFont="1" applyFill="1" applyBorder="1" applyAlignment="1">
      <alignment horizontal="right" shrinkToFit="1"/>
    </xf>
    <xf numFmtId="4" fontId="4" fillId="0" borderId="45" xfId="0" applyNumberFormat="1" applyFont="1" applyFill="1" applyBorder="1" applyAlignment="1">
      <alignment horizontal="right" shrinkToFit="1"/>
    </xf>
    <xf numFmtId="4" fontId="0" fillId="0" borderId="0" xfId="0" applyNumberFormat="1"/>
    <xf numFmtId="167" fontId="4" fillId="0" borderId="0" xfId="0" applyNumberFormat="1" applyFont="1" applyAlignment="1">
      <alignment shrinkToFit="1"/>
    </xf>
    <xf numFmtId="167" fontId="72" fillId="7" borderId="92" xfId="0" applyNumberFormat="1" applyFont="1" applyFill="1" applyBorder="1" applyAlignment="1">
      <alignment horizontal="center" vertical="center"/>
    </xf>
    <xf numFmtId="167" fontId="11" fillId="3" borderId="36" xfId="0" applyNumberFormat="1" applyFont="1" applyFill="1" applyBorder="1" applyAlignment="1">
      <alignment shrinkToFit="1"/>
    </xf>
    <xf numFmtId="167" fontId="18" fillId="2" borderId="7" xfId="0" applyNumberFormat="1" applyFont="1" applyFill="1" applyBorder="1" applyAlignment="1">
      <alignment horizontal="right" shrinkToFit="1"/>
    </xf>
    <xf numFmtId="167" fontId="4" fillId="0" borderId="16" xfId="0" applyNumberFormat="1" applyFont="1" applyFill="1" applyBorder="1" applyAlignment="1">
      <alignment horizontal="right" shrinkToFit="1"/>
    </xf>
    <xf numFmtId="167" fontId="4" fillId="6" borderId="16" xfId="0" applyNumberFormat="1" applyFont="1" applyFill="1" applyBorder="1" applyAlignment="1">
      <alignment horizontal="right" shrinkToFit="1"/>
    </xf>
    <xf numFmtId="167" fontId="0" fillId="0" borderId="0" xfId="0" applyNumberFormat="1"/>
    <xf numFmtId="4" fontId="4" fillId="0" borderId="0" xfId="0" applyNumberFormat="1" applyFont="1"/>
    <xf numFmtId="4" fontId="11" fillId="3" borderId="52" xfId="0" applyNumberFormat="1" applyFont="1" applyFill="1" applyBorder="1" applyAlignment="1"/>
    <xf numFmtId="4" fontId="18" fillId="2" borderId="25" xfId="0" applyNumberFormat="1" applyFont="1" applyFill="1" applyBorder="1" applyAlignment="1"/>
    <xf numFmtId="4" fontId="14" fillId="0" borderId="43" xfId="0" applyNumberFormat="1" applyFont="1" applyFill="1" applyBorder="1" applyAlignment="1"/>
    <xf numFmtId="4" fontId="18" fillId="2" borderId="43" xfId="0" applyNumberFormat="1" applyFont="1" applyFill="1" applyBorder="1"/>
    <xf numFmtId="4" fontId="14" fillId="0" borderId="43" xfId="0" applyNumberFormat="1" applyFont="1" applyFill="1" applyBorder="1"/>
    <xf numFmtId="4" fontId="18" fillId="2" borderId="43" xfId="0" applyNumberFormat="1" applyFont="1" applyFill="1" applyBorder="1" applyAlignment="1">
      <alignment horizontal="right"/>
    </xf>
    <xf numFmtId="4" fontId="14" fillId="0" borderId="43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5" borderId="43" xfId="0" applyNumberFormat="1" applyFont="1" applyFill="1" applyBorder="1" applyAlignment="1">
      <alignment horizontal="right"/>
    </xf>
    <xf numFmtId="4" fontId="4" fillId="6" borderId="43" xfId="0" applyNumberFormat="1" applyFont="1" applyFill="1" applyBorder="1" applyAlignment="1">
      <alignment horizontal="right"/>
    </xf>
    <xf numFmtId="4" fontId="4" fillId="0" borderId="45" xfId="0" applyNumberFormat="1" applyFont="1" applyFill="1" applyBorder="1"/>
    <xf numFmtId="167" fontId="4" fillId="0" borderId="0" xfId="0" applyNumberFormat="1" applyFont="1"/>
    <xf numFmtId="167" fontId="11" fillId="3" borderId="36" xfId="0" applyNumberFormat="1" applyFont="1" applyFill="1" applyBorder="1" applyAlignment="1"/>
    <xf numFmtId="167" fontId="18" fillId="2" borderId="7" xfId="0" applyNumberFormat="1" applyFont="1" applyFill="1" applyBorder="1" applyAlignment="1"/>
    <xf numFmtId="167" fontId="14" fillId="0" borderId="16" xfId="0" applyNumberFormat="1" applyFont="1" applyFill="1" applyBorder="1" applyAlignment="1"/>
    <xf numFmtId="167" fontId="14" fillId="5" borderId="16" xfId="0" applyNumberFormat="1" applyFont="1" applyFill="1" applyBorder="1" applyAlignment="1"/>
    <xf numFmtId="167" fontId="18" fillId="2" borderId="16" xfId="0" applyNumberFormat="1" applyFont="1" applyFill="1" applyBorder="1"/>
    <xf numFmtId="167" fontId="14" fillId="0" borderId="16" xfId="0" applyNumberFormat="1" applyFont="1" applyFill="1" applyBorder="1"/>
    <xf numFmtId="167" fontId="18" fillId="2" borderId="16" xfId="0" applyNumberFormat="1" applyFont="1" applyFill="1" applyBorder="1" applyAlignment="1">
      <alignment horizontal="right"/>
    </xf>
    <xf numFmtId="167" fontId="14" fillId="0" borderId="16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5" borderId="16" xfId="0" applyNumberFormat="1" applyFont="1" applyFill="1" applyBorder="1" applyAlignment="1">
      <alignment horizontal="right"/>
    </xf>
    <xf numFmtId="167" fontId="4" fillId="6" borderId="16" xfId="0" applyNumberFormat="1" applyFont="1" applyFill="1" applyBorder="1" applyAlignment="1">
      <alignment horizontal="right"/>
    </xf>
    <xf numFmtId="167" fontId="4" fillId="0" borderId="50" xfId="0" applyNumberFormat="1" applyFont="1" applyFill="1" applyBorder="1"/>
    <xf numFmtId="4" fontId="19" fillId="3" borderId="52" xfId="0" applyNumberFormat="1" applyFont="1" applyFill="1" applyBorder="1"/>
    <xf numFmtId="4" fontId="13" fillId="2" borderId="25" xfId="0" applyNumberFormat="1" applyFont="1" applyFill="1" applyBorder="1"/>
    <xf numFmtId="4" fontId="17" fillId="0" borderId="43" xfId="0" applyNumberFormat="1" applyFont="1" applyBorder="1"/>
    <xf numFmtId="4" fontId="13" fillId="2" borderId="43" xfId="0" applyNumberFormat="1" applyFont="1" applyFill="1" applyBorder="1"/>
    <xf numFmtId="4" fontId="17" fillId="6" borderId="43" xfId="0" applyNumberFormat="1" applyFont="1" applyFill="1" applyBorder="1"/>
    <xf numFmtId="167" fontId="5" fillId="0" borderId="0" xfId="0" applyNumberFormat="1" applyFont="1"/>
    <xf numFmtId="167" fontId="19" fillId="3" borderId="38" xfId="0" applyNumberFormat="1" applyFont="1" applyFill="1" applyBorder="1"/>
    <xf numFmtId="167" fontId="13" fillId="2" borderId="41" xfId="0" applyNumberFormat="1" applyFont="1" applyFill="1" applyBorder="1"/>
    <xf numFmtId="167" fontId="17" fillId="0" borderId="19" xfId="0" applyNumberFormat="1" applyFont="1" applyBorder="1"/>
    <xf numFmtId="167" fontId="17" fillId="6" borderId="19" xfId="0" applyNumberFormat="1" applyFont="1" applyFill="1" applyBorder="1"/>
    <xf numFmtId="167" fontId="11" fillId="3" borderId="53" xfId="0" applyNumberFormat="1" applyFont="1" applyFill="1" applyBorder="1" applyAlignment="1"/>
    <xf numFmtId="167" fontId="18" fillId="2" borderId="17" xfId="0" applyNumberFormat="1" applyFont="1" applyFill="1" applyBorder="1" applyAlignment="1"/>
    <xf numFmtId="167" fontId="11" fillId="3" borderId="34" xfId="0" applyNumberFormat="1" applyFont="1" applyFill="1" applyBorder="1" applyAlignment="1"/>
    <xf numFmtId="167" fontId="18" fillId="2" borderId="5" xfId="0" applyNumberFormat="1" applyFont="1" applyFill="1" applyBorder="1" applyAlignment="1"/>
    <xf numFmtId="167" fontId="14" fillId="6" borderId="14" xfId="0" applyNumberFormat="1" applyFont="1" applyFill="1" applyBorder="1" applyAlignment="1"/>
    <xf numFmtId="167" fontId="14" fillId="6" borderId="14" xfId="0" applyNumberFormat="1" applyFont="1" applyFill="1" applyBorder="1"/>
    <xf numFmtId="167" fontId="14" fillId="0" borderId="14" xfId="0" applyNumberFormat="1" applyFont="1" applyFill="1" applyBorder="1"/>
    <xf numFmtId="167" fontId="14" fillId="5" borderId="14" xfId="0" applyNumberFormat="1" applyFont="1" applyFill="1" applyBorder="1"/>
    <xf numFmtId="167" fontId="18" fillId="2" borderId="14" xfId="0" applyNumberFormat="1" applyFont="1" applyFill="1" applyBorder="1" applyAlignment="1">
      <alignment horizontal="right"/>
    </xf>
    <xf numFmtId="167" fontId="14" fillId="5" borderId="14" xfId="0" applyNumberFormat="1" applyFont="1" applyFill="1" applyBorder="1" applyAlignment="1">
      <alignment horizontal="right"/>
    </xf>
    <xf numFmtId="167" fontId="14" fillId="0" borderId="14" xfId="0" applyNumberFormat="1" applyFont="1" applyFill="1" applyBorder="1" applyAlignment="1">
      <alignment horizontal="right"/>
    </xf>
    <xf numFmtId="167" fontId="4" fillId="5" borderId="14" xfId="0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>
      <alignment horizontal="right"/>
    </xf>
    <xf numFmtId="167" fontId="4" fillId="0" borderId="49" xfId="0" applyNumberFormat="1" applyFont="1" applyFill="1" applyBorder="1"/>
    <xf numFmtId="167" fontId="11" fillId="3" borderId="34" xfId="0" applyNumberFormat="1" applyFont="1" applyFill="1" applyBorder="1" applyAlignment="1">
      <alignment horizontal="right"/>
    </xf>
    <xf numFmtId="167" fontId="18" fillId="2" borderId="5" xfId="0" applyNumberFormat="1" applyFont="1" applyFill="1" applyBorder="1" applyAlignment="1">
      <alignment horizontal="right"/>
    </xf>
    <xf numFmtId="167" fontId="4" fillId="6" borderId="14" xfId="0" applyNumberFormat="1" applyFont="1" applyFill="1" applyBorder="1" applyAlignment="1">
      <alignment horizontal="right"/>
    </xf>
    <xf numFmtId="167" fontId="4" fillId="0" borderId="49" xfId="0" applyNumberFormat="1" applyFont="1" applyFill="1" applyBorder="1" applyAlignment="1">
      <alignment horizontal="right"/>
    </xf>
    <xf numFmtId="4" fontId="18" fillId="2" borderId="67" xfId="0" applyNumberFormat="1" applyFont="1" applyFill="1" applyBorder="1" applyAlignment="1"/>
    <xf numFmtId="4" fontId="14" fillId="6" borderId="43" xfId="0" applyNumberFormat="1" applyFont="1" applyFill="1" applyBorder="1" applyAlignment="1"/>
    <xf numFmtId="4" fontId="0" fillId="0" borderId="43" xfId="0" applyNumberFormat="1" applyBorder="1"/>
    <xf numFmtId="4" fontId="14" fillId="6" borderId="43" xfId="0" applyNumberFormat="1" applyFont="1" applyFill="1" applyBorder="1"/>
    <xf numFmtId="4" fontId="14" fillId="5" borderId="43" xfId="0" applyNumberFormat="1" applyFont="1" applyFill="1" applyBorder="1"/>
    <xf numFmtId="4" fontId="14" fillId="5" borderId="43" xfId="0" applyNumberFormat="1" applyFont="1" applyFill="1" applyBorder="1" applyAlignment="1">
      <alignment horizontal="right"/>
    </xf>
    <xf numFmtId="4" fontId="4" fillId="4" borderId="43" xfId="0" applyNumberFormat="1" applyFont="1" applyFill="1" applyBorder="1" applyAlignment="1">
      <alignment horizontal="right"/>
    </xf>
    <xf numFmtId="4" fontId="11" fillId="3" borderId="52" xfId="0" applyNumberFormat="1" applyFont="1" applyFill="1" applyBorder="1" applyAlignment="1">
      <alignment horizontal="right"/>
    </xf>
    <xf numFmtId="4" fontId="18" fillId="2" borderId="25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6" borderId="43" xfId="0" applyNumberFormat="1" applyFont="1" applyFill="1" applyBorder="1" applyAlignment="1"/>
    <xf numFmtId="167" fontId="4" fillId="6" borderId="42" xfId="0" applyNumberFormat="1" applyFont="1" applyFill="1" applyBorder="1" applyAlignment="1"/>
    <xf numFmtId="4" fontId="0" fillId="0" borderId="45" xfId="0" applyNumberFormat="1" applyBorder="1"/>
    <xf numFmtId="3" fontId="24" fillId="0" borderId="47" xfId="0" applyNumberFormat="1" applyFont="1" applyFill="1" applyBorder="1"/>
    <xf numFmtId="3" fontId="24" fillId="0" borderId="45" xfId="0" applyNumberFormat="1" applyFont="1" applyFill="1" applyBorder="1"/>
    <xf numFmtId="4" fontId="17" fillId="0" borderId="43" xfId="0" applyNumberFormat="1" applyFont="1" applyFill="1" applyBorder="1"/>
    <xf numFmtId="4" fontId="0" fillId="0" borderId="0" xfId="0" applyNumberFormat="1" applyBorder="1"/>
    <xf numFmtId="4" fontId="29" fillId="6" borderId="61" xfId="0" applyNumberFormat="1" applyFont="1" applyFill="1" applyBorder="1"/>
    <xf numFmtId="4" fontId="34" fillId="6" borderId="43" xfId="0" applyNumberFormat="1" applyFont="1" applyFill="1" applyBorder="1"/>
    <xf numFmtId="4" fontId="34" fillId="0" borderId="45" xfId="0" applyNumberFormat="1" applyFont="1" applyBorder="1"/>
    <xf numFmtId="4" fontId="4" fillId="0" borderId="43" xfId="0" applyNumberFormat="1" applyFont="1" applyFill="1" applyBorder="1" applyAlignment="1"/>
    <xf numFmtId="4" fontId="4" fillId="5" borderId="43" xfId="0" applyNumberFormat="1" applyFont="1" applyFill="1" applyBorder="1"/>
    <xf numFmtId="4" fontId="4" fillId="0" borderId="43" xfId="0" applyNumberFormat="1" applyFont="1" applyFill="1" applyBorder="1"/>
    <xf numFmtId="4" fontId="4" fillId="0" borderId="23" xfId="0" applyNumberFormat="1" applyFont="1" applyFill="1" applyBorder="1"/>
    <xf numFmtId="4" fontId="4" fillId="5" borderId="23" xfId="0" applyNumberFormat="1" applyFont="1" applyFill="1" applyBorder="1"/>
    <xf numFmtId="4" fontId="4" fillId="5" borderId="45" xfId="0" applyNumberFormat="1" applyFont="1" applyFill="1" applyBorder="1"/>
    <xf numFmtId="4" fontId="4" fillId="5" borderId="0" xfId="0" applyNumberFormat="1" applyFont="1" applyFill="1" applyBorder="1"/>
    <xf numFmtId="4" fontId="14" fillId="6" borderId="61" xfId="0" applyNumberFormat="1" applyFont="1" applyFill="1" applyBorder="1"/>
    <xf numFmtId="4" fontId="32" fillId="6" borderId="43" xfId="0" applyNumberFormat="1" applyFont="1" applyFill="1" applyBorder="1" applyAlignment="1"/>
    <xf numFmtId="4" fontId="4" fillId="0" borderId="23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28" fillId="6" borderId="61" xfId="0" applyNumberFormat="1" applyFont="1" applyFill="1" applyBorder="1" applyAlignment="1">
      <alignment horizontal="right"/>
    </xf>
    <xf numFmtId="167" fontId="4" fillId="5" borderId="4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6" borderId="63" xfId="0" applyNumberFormat="1" applyFont="1" applyFill="1" applyBorder="1" applyAlignment="1">
      <alignment horizontal="right"/>
    </xf>
    <xf numFmtId="167" fontId="4" fillId="5" borderId="49" xfId="0" applyNumberFormat="1" applyFont="1" applyFill="1" applyBorder="1"/>
    <xf numFmtId="167" fontId="4" fillId="0" borderId="14" xfId="0" applyNumberFormat="1" applyFont="1" applyFill="1" applyBorder="1" applyAlignment="1"/>
    <xf numFmtId="167" fontId="18" fillId="2" borderId="14" xfId="0" applyNumberFormat="1" applyFont="1" applyFill="1" applyBorder="1"/>
    <xf numFmtId="167" fontId="4" fillId="5" borderId="14" xfId="0" applyNumberFormat="1" applyFont="1" applyFill="1" applyBorder="1"/>
    <xf numFmtId="167" fontId="4" fillId="0" borderId="14" xfId="0" applyNumberFormat="1" applyFont="1" applyFill="1" applyBorder="1"/>
    <xf numFmtId="167" fontId="4" fillId="5" borderId="56" xfId="0" applyNumberFormat="1" applyFont="1" applyFill="1" applyBorder="1"/>
    <xf numFmtId="167" fontId="4" fillId="0" borderId="56" xfId="0" applyNumberFormat="1" applyFont="1" applyFill="1" applyBorder="1"/>
    <xf numFmtId="167" fontId="4" fillId="5" borderId="0" xfId="0" applyNumberFormat="1" applyFont="1" applyFill="1" applyBorder="1"/>
    <xf numFmtId="167" fontId="14" fillId="6" borderId="63" xfId="0" applyNumberFormat="1" applyFont="1" applyFill="1" applyBorder="1"/>
    <xf numFmtId="167" fontId="32" fillId="6" borderId="14" xfId="0" applyNumberFormat="1" applyFont="1" applyFill="1" applyBorder="1" applyAlignment="1"/>
    <xf numFmtId="167" fontId="19" fillId="3" borderId="53" xfId="0" applyNumberFormat="1" applyFont="1" applyFill="1" applyBorder="1"/>
    <xf numFmtId="167" fontId="13" fillId="2" borderId="7" xfId="0" applyNumberFormat="1" applyFont="1" applyFill="1" applyBorder="1"/>
    <xf numFmtId="167" fontId="34" fillId="0" borderId="57" xfId="0" applyNumberFormat="1" applyFont="1" applyBorder="1"/>
    <xf numFmtId="167" fontId="34" fillId="0" borderId="17" xfId="0" applyNumberFormat="1" applyFont="1" applyBorder="1"/>
    <xf numFmtId="167" fontId="13" fillId="2" borderId="42" xfId="0" applyNumberFormat="1" applyFont="1" applyFill="1" applyBorder="1"/>
    <xf numFmtId="167" fontId="17" fillId="6" borderId="65" xfId="0" applyNumberFormat="1" applyFont="1" applyFill="1" applyBorder="1"/>
    <xf numFmtId="167" fontId="17" fillId="6" borderId="16" xfId="0" applyNumberFormat="1" applyFont="1" applyFill="1" applyBorder="1"/>
    <xf numFmtId="167" fontId="34" fillId="0" borderId="50" xfId="0" applyNumberFormat="1" applyFont="1" applyBorder="1"/>
    <xf numFmtId="3" fontId="4" fillId="0" borderId="43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/>
    </xf>
    <xf numFmtId="167" fontId="4" fillId="0" borderId="56" xfId="0" applyNumberFormat="1" applyFont="1" applyFill="1" applyBorder="1" applyAlignment="1">
      <alignment horizontal="right"/>
    </xf>
    <xf numFmtId="4" fontId="17" fillId="0" borderId="45" xfId="0" applyNumberFormat="1" applyFont="1" applyFill="1" applyBorder="1"/>
    <xf numFmtId="167" fontId="17" fillId="6" borderId="42" xfId="0" applyNumberFormat="1" applyFont="1" applyFill="1" applyBorder="1"/>
    <xf numFmtId="3" fontId="4" fillId="0" borderId="13" xfId="0" applyNumberFormat="1" applyFont="1" applyFill="1" applyBorder="1" applyAlignment="1">
      <alignment horizontal="right"/>
    </xf>
    <xf numFmtId="4" fontId="4" fillId="5" borderId="67" xfId="0" applyNumberFormat="1" applyFont="1" applyFill="1" applyBorder="1" applyAlignment="1">
      <alignment horizontal="right"/>
    </xf>
    <xf numFmtId="4" fontId="11" fillId="3" borderId="66" xfId="0" applyNumberFormat="1" applyFont="1" applyFill="1" applyBorder="1" applyAlignment="1"/>
    <xf numFmtId="4" fontId="18" fillId="2" borderId="43" xfId="0" applyNumberFormat="1" applyFont="1" applyFill="1" applyBorder="1" applyAlignment="1"/>
    <xf numFmtId="4" fontId="14" fillId="2" borderId="43" xfId="0" applyNumberFormat="1" applyFont="1" applyFill="1" applyBorder="1" applyAlignment="1"/>
    <xf numFmtId="4" fontId="23" fillId="0" borderId="25" xfId="0" applyNumberFormat="1" applyFont="1" applyFill="1" applyBorder="1" applyAlignment="1">
      <alignment horizontal="right"/>
    </xf>
    <xf numFmtId="4" fontId="23" fillId="0" borderId="43" xfId="0" applyNumberFormat="1" applyFont="1" applyFill="1" applyBorder="1" applyAlignment="1">
      <alignment horizontal="right"/>
    </xf>
    <xf numFmtId="4" fontId="4" fillId="0" borderId="67" xfId="0" applyNumberFormat="1" applyFont="1" applyFill="1" applyBorder="1"/>
    <xf numFmtId="167" fontId="18" fillId="2" borderId="14" xfId="0" applyNumberFormat="1" applyFont="1" applyFill="1" applyBorder="1" applyAlignment="1"/>
    <xf numFmtId="167" fontId="14" fillId="2" borderId="14" xfId="0" applyNumberFormat="1" applyFont="1" applyFill="1" applyBorder="1" applyAlignment="1"/>
    <xf numFmtId="167" fontId="23" fillId="0" borderId="5" xfId="0" applyNumberFormat="1" applyFont="1" applyFill="1" applyBorder="1" applyAlignment="1">
      <alignment horizontal="right"/>
    </xf>
    <xf numFmtId="167" fontId="23" fillId="0" borderId="14" xfId="0" applyNumberFormat="1" applyFont="1" applyFill="1" applyBorder="1" applyAlignment="1">
      <alignment horizontal="right"/>
    </xf>
    <xf numFmtId="167" fontId="4" fillId="0" borderId="42" xfId="0" applyNumberFormat="1" applyFont="1" applyFill="1" applyBorder="1"/>
    <xf numFmtId="167" fontId="34" fillId="0" borderId="16" xfId="0" applyNumberFormat="1" applyFont="1" applyBorder="1"/>
    <xf numFmtId="49" fontId="18" fillId="2" borderId="13" xfId="0" applyNumberFormat="1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3" fontId="46" fillId="0" borderId="0" xfId="0" applyNumberFormat="1" applyFont="1" applyFill="1" applyBorder="1" applyAlignment="1">
      <alignment horizontal="right"/>
    </xf>
    <xf numFmtId="3" fontId="46" fillId="0" borderId="0" xfId="1" applyNumberFormat="1" applyFont="1" applyFill="1" applyBorder="1" applyAlignment="1">
      <alignment horizontal="right"/>
    </xf>
    <xf numFmtId="0" fontId="44" fillId="0" borderId="83" xfId="0" applyFont="1" applyFill="1" applyBorder="1" applyAlignment="1">
      <alignment wrapText="1"/>
    </xf>
    <xf numFmtId="4" fontId="4" fillId="5" borderId="43" xfId="0" applyNumberFormat="1" applyFont="1" applyFill="1" applyBorder="1" applyAlignment="1"/>
    <xf numFmtId="4" fontId="18" fillId="6" borderId="43" xfId="0" applyNumberFormat="1" applyFont="1" applyFill="1" applyBorder="1" applyAlignment="1">
      <alignment horizontal="right"/>
    </xf>
    <xf numFmtId="4" fontId="14" fillId="2" borderId="23" xfId="0" applyNumberFormat="1" applyFont="1" applyFill="1" applyBorder="1" applyAlignment="1">
      <alignment horizontal="right"/>
    </xf>
    <xf numFmtId="4" fontId="4" fillId="5" borderId="45" xfId="0" applyNumberFormat="1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4" fontId="40" fillId="2" borderId="61" xfId="0" applyNumberFormat="1" applyFont="1" applyFill="1" applyBorder="1" applyAlignment="1">
      <alignment horizontal="right"/>
    </xf>
    <xf numFmtId="4" fontId="42" fillId="2" borderId="43" xfId="0" applyNumberFormat="1" applyFont="1" applyFill="1" applyBorder="1" applyAlignment="1"/>
    <xf numFmtId="4" fontId="42" fillId="4" borderId="23" xfId="0" applyNumberFormat="1" applyFont="1" applyFill="1" applyBorder="1" applyAlignment="1"/>
    <xf numFmtId="4" fontId="45" fillId="0" borderId="45" xfId="0" applyNumberFormat="1" applyFont="1" applyFill="1" applyBorder="1" applyAlignment="1">
      <alignment horizontal="right"/>
    </xf>
    <xf numFmtId="4" fontId="46" fillId="0" borderId="2" xfId="0" applyNumberFormat="1" applyFont="1" applyFill="1" applyBorder="1" applyAlignment="1">
      <alignment horizontal="right"/>
    </xf>
    <xf numFmtId="4" fontId="16" fillId="6" borderId="43" xfId="0" applyNumberFormat="1" applyFont="1" applyFill="1" applyBorder="1" applyAlignment="1"/>
    <xf numFmtId="4" fontId="45" fillId="5" borderId="69" xfId="0" applyNumberFormat="1" applyFont="1" applyFill="1" applyBorder="1" applyAlignment="1">
      <alignment horizontal="right"/>
    </xf>
    <xf numFmtId="4" fontId="32" fillId="4" borderId="23" xfId="0" applyNumberFormat="1" applyFont="1" applyFill="1" applyBorder="1" applyAlignment="1"/>
    <xf numFmtId="4" fontId="18" fillId="2" borderId="23" xfId="0" applyNumberFormat="1" applyFont="1" applyFill="1" applyBorder="1" applyAlignment="1">
      <alignment horizontal="right"/>
    </xf>
    <xf numFmtId="4" fontId="18" fillId="2" borderId="61" xfId="0" applyNumberFormat="1" applyFont="1" applyFill="1" applyBorder="1"/>
    <xf numFmtId="4" fontId="28" fillId="2" borderId="43" xfId="0" applyNumberFormat="1" applyFont="1" applyFill="1" applyBorder="1" applyAlignment="1"/>
    <xf numFmtId="4" fontId="28" fillId="4" borderId="23" xfId="0" applyNumberFormat="1" applyFont="1" applyFill="1" applyBorder="1" applyAlignment="1"/>
    <xf numFmtId="4" fontId="4" fillId="0" borderId="0" xfId="0" applyNumberFormat="1" applyFont="1" applyFill="1" applyBorder="1"/>
    <xf numFmtId="4" fontId="18" fillId="6" borderId="61" xfId="0" applyNumberFormat="1" applyFont="1" applyFill="1" applyBorder="1"/>
    <xf numFmtId="4" fontId="49" fillId="6" borderId="43" xfId="0" applyNumberFormat="1" applyFont="1" applyFill="1" applyBorder="1" applyAlignment="1"/>
    <xf numFmtId="4" fontId="22" fillId="5" borderId="69" xfId="0" applyNumberFormat="1" applyFont="1" applyFill="1" applyBorder="1"/>
    <xf numFmtId="4" fontId="13" fillId="6" borderId="43" xfId="0" applyNumberFormat="1" applyFont="1" applyFill="1" applyBorder="1"/>
    <xf numFmtId="4" fontId="37" fillId="0" borderId="43" xfId="0" applyNumberFormat="1" applyFont="1" applyBorder="1"/>
    <xf numFmtId="4" fontId="37" fillId="0" borderId="0" xfId="0" applyNumberFormat="1" applyFont="1" applyBorder="1"/>
    <xf numFmtId="4" fontId="51" fillId="6" borderId="54" xfId="0" applyNumberFormat="1" applyFont="1" applyFill="1" applyBorder="1"/>
    <xf numFmtId="167" fontId="13" fillId="2" borderId="19" xfId="0" applyNumberFormat="1" applyFont="1" applyFill="1" applyBorder="1"/>
    <xf numFmtId="167" fontId="13" fillId="6" borderId="19" xfId="0" applyNumberFormat="1" applyFont="1" applyFill="1" applyBorder="1"/>
    <xf numFmtId="167" fontId="17" fillId="0" borderId="19" xfId="0" applyNumberFormat="1" applyFont="1" applyFill="1" applyBorder="1"/>
    <xf numFmtId="167" fontId="37" fillId="6" borderId="19" xfId="0" applyNumberFormat="1" applyFont="1" applyFill="1" applyBorder="1"/>
    <xf numFmtId="167" fontId="37" fillId="0" borderId="19" xfId="0" applyNumberFormat="1" applyFont="1" applyBorder="1"/>
    <xf numFmtId="167" fontId="37" fillId="0" borderId="0" xfId="0" applyNumberFormat="1" applyFont="1" applyBorder="1"/>
    <xf numFmtId="167" fontId="0" fillId="0" borderId="0" xfId="0" applyNumberFormat="1" applyBorder="1"/>
    <xf numFmtId="167" fontId="18" fillId="6" borderId="14" xfId="0" applyNumberFormat="1" applyFont="1" applyFill="1" applyBorder="1" applyAlignment="1">
      <alignment horizontal="right"/>
    </xf>
    <xf numFmtId="167" fontId="4" fillId="4" borderId="14" xfId="0" applyNumberFormat="1" applyFont="1" applyFill="1" applyBorder="1" applyAlignment="1">
      <alignment horizontal="right"/>
    </xf>
    <xf numFmtId="167" fontId="18" fillId="2" borderId="56" xfId="0" applyNumberFormat="1" applyFont="1" applyFill="1" applyBorder="1" applyAlignment="1">
      <alignment horizontal="right"/>
    </xf>
    <xf numFmtId="167" fontId="18" fillId="2" borderId="63" xfId="0" applyNumberFormat="1" applyFont="1" applyFill="1" applyBorder="1"/>
    <xf numFmtId="167" fontId="28" fillId="2" borderId="14" xfId="0" applyNumberFormat="1" applyFont="1" applyFill="1" applyBorder="1" applyAlignment="1"/>
    <xf numFmtId="167" fontId="28" fillId="4" borderId="56" xfId="0" applyNumberFormat="1" applyFont="1" applyFill="1" applyBorder="1" applyAlignment="1"/>
    <xf numFmtId="167" fontId="4" fillId="0" borderId="2" xfId="0" applyNumberFormat="1" applyFont="1" applyFill="1" applyBorder="1"/>
    <xf numFmtId="167" fontId="18" fillId="6" borderId="63" xfId="0" applyNumberFormat="1" applyFont="1" applyFill="1" applyBorder="1"/>
    <xf numFmtId="167" fontId="49" fillId="6" borderId="14" xfId="0" applyNumberFormat="1" applyFont="1" applyFill="1" applyBorder="1" applyAlignment="1"/>
    <xf numFmtId="167" fontId="22" fillId="5" borderId="93" xfId="0" applyNumberFormat="1" applyFont="1" applyFill="1" applyBorder="1"/>
    <xf numFmtId="167" fontId="32" fillId="4" borderId="56" xfId="0" applyNumberFormat="1" applyFont="1" applyFill="1" applyBorder="1" applyAlignment="1"/>
    <xf numFmtId="167" fontId="4" fillId="5" borderId="16" xfId="0" applyNumberFormat="1" applyFont="1" applyFill="1" applyBorder="1" applyAlignment="1"/>
    <xf numFmtId="167" fontId="18" fillId="2" borderId="16" xfId="0" applyNumberFormat="1" applyFont="1" applyFill="1" applyBorder="1" applyAlignment="1"/>
    <xf numFmtId="167" fontId="18" fillId="6" borderId="16" xfId="0" applyNumberFormat="1" applyFont="1" applyFill="1" applyBorder="1" applyAlignment="1">
      <alignment horizontal="right"/>
    </xf>
    <xf numFmtId="167" fontId="4" fillId="4" borderId="16" xfId="0" applyNumberFormat="1" applyFont="1" applyFill="1" applyBorder="1" applyAlignment="1">
      <alignment horizontal="right"/>
    </xf>
    <xf numFmtId="167" fontId="4" fillId="0" borderId="57" xfId="0" applyNumberFormat="1" applyFont="1" applyFill="1" applyBorder="1" applyAlignment="1">
      <alignment horizontal="right"/>
    </xf>
    <xf numFmtId="167" fontId="14" fillId="2" borderId="57" xfId="0" applyNumberFormat="1" applyFont="1" applyFill="1" applyBorder="1" applyAlignment="1">
      <alignment horizontal="right"/>
    </xf>
    <xf numFmtId="167" fontId="4" fillId="5" borderId="50" xfId="0" applyNumberFormat="1" applyFont="1" applyFill="1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0" fillId="2" borderId="65" xfId="0" applyNumberFormat="1" applyFont="1" applyFill="1" applyBorder="1" applyAlignment="1">
      <alignment horizontal="right"/>
    </xf>
    <xf numFmtId="167" fontId="42" fillId="2" borderId="16" xfId="0" applyNumberFormat="1" applyFont="1" applyFill="1" applyBorder="1" applyAlignment="1"/>
    <xf numFmtId="167" fontId="42" fillId="4" borderId="57" xfId="0" applyNumberFormat="1" applyFont="1" applyFill="1" applyBorder="1" applyAlignment="1"/>
    <xf numFmtId="167" fontId="45" fillId="0" borderId="50" xfId="0" applyNumberFormat="1" applyFont="1" applyFill="1" applyBorder="1" applyAlignment="1">
      <alignment horizontal="right"/>
    </xf>
    <xf numFmtId="167" fontId="46" fillId="0" borderId="0" xfId="0" applyNumberFormat="1" applyFont="1" applyFill="1" applyBorder="1" applyAlignment="1">
      <alignment horizontal="right"/>
    </xf>
    <xf numFmtId="167" fontId="28" fillId="6" borderId="63" xfId="0" applyNumberFormat="1" applyFont="1" applyFill="1" applyBorder="1" applyAlignment="1">
      <alignment horizontal="right"/>
    </xf>
    <xf numFmtId="167" fontId="16" fillId="6" borderId="14" xfId="0" applyNumberFormat="1" applyFont="1" applyFill="1" applyBorder="1" applyAlignment="1"/>
    <xf numFmtId="167" fontId="45" fillId="5" borderId="93" xfId="0" applyNumberFormat="1" applyFont="1" applyFill="1" applyBorder="1" applyAlignment="1">
      <alignment horizontal="right"/>
    </xf>
    <xf numFmtId="167" fontId="28" fillId="6" borderId="65" xfId="0" applyNumberFormat="1" applyFont="1" applyFill="1" applyBorder="1" applyAlignment="1">
      <alignment horizontal="right"/>
    </xf>
    <xf numFmtId="167" fontId="32" fillId="6" borderId="16" xfId="0" applyNumberFormat="1" applyFont="1" applyFill="1" applyBorder="1" applyAlignment="1"/>
    <xf numFmtId="167" fontId="32" fillId="4" borderId="57" xfId="0" applyNumberFormat="1" applyFont="1" applyFill="1" applyBorder="1" applyAlignment="1"/>
    <xf numFmtId="167" fontId="4" fillId="5" borderId="50" xfId="0" applyNumberFormat="1" applyFont="1" applyFill="1" applyBorder="1"/>
    <xf numFmtId="3" fontId="4" fillId="6" borderId="14" xfId="0" applyNumberFormat="1" applyFont="1" applyFill="1" applyBorder="1"/>
    <xf numFmtId="49" fontId="4" fillId="0" borderId="43" xfId="0" applyNumberFormat="1" applyFont="1" applyFill="1" applyBorder="1"/>
    <xf numFmtId="0" fontId="4" fillId="0" borderId="48" xfId="0" applyFont="1" applyFill="1" applyBorder="1" applyAlignment="1">
      <alignment wrapText="1"/>
    </xf>
    <xf numFmtId="3" fontId="4" fillId="0" borderId="46" xfId="0" applyNumberFormat="1" applyFont="1" applyFill="1" applyBorder="1" applyAlignment="1">
      <alignment horizontal="right"/>
    </xf>
    <xf numFmtId="3" fontId="4" fillId="0" borderId="45" xfId="0" applyNumberFormat="1" applyFont="1" applyFill="1" applyBorder="1"/>
    <xf numFmtId="3" fontId="4" fillId="0" borderId="23" xfId="0" applyNumberFormat="1" applyFont="1" applyFill="1" applyBorder="1" applyAlignment="1">
      <alignment horizontal="left"/>
    </xf>
    <xf numFmtId="3" fontId="4" fillId="0" borderId="46" xfId="0" applyNumberFormat="1" applyFont="1" applyFill="1" applyBorder="1" applyAlignment="1"/>
    <xf numFmtId="0" fontId="4" fillId="0" borderId="24" xfId="0" applyFont="1" applyFill="1" applyBorder="1" applyAlignment="1">
      <alignment wrapText="1"/>
    </xf>
    <xf numFmtId="3" fontId="4" fillId="0" borderId="51" xfId="0" applyNumberFormat="1" applyFont="1" applyFill="1" applyBorder="1" applyAlignment="1"/>
    <xf numFmtId="0" fontId="26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3" fontId="45" fillId="0" borderId="56" xfId="0" applyNumberFormat="1" applyFont="1" applyFill="1" applyBorder="1" applyAlignment="1">
      <alignment horizontal="right"/>
    </xf>
    <xf numFmtId="167" fontId="11" fillId="3" borderId="95" xfId="0" applyNumberFormat="1" applyFont="1" applyFill="1" applyBorder="1" applyAlignment="1">
      <alignment horizontal="right"/>
    </xf>
    <xf numFmtId="167" fontId="18" fillId="2" borderId="26" xfId="0" applyNumberFormat="1" applyFont="1" applyFill="1" applyBorder="1" applyAlignment="1">
      <alignment horizontal="right"/>
    </xf>
    <xf numFmtId="4" fontId="4" fillId="5" borderId="23" xfId="0" applyNumberFormat="1" applyFont="1" applyFill="1" applyBorder="1" applyAlignment="1">
      <alignment horizontal="right"/>
    </xf>
    <xf numFmtId="4" fontId="4" fillId="6" borderId="23" xfId="0" applyNumberFormat="1" applyFont="1" applyFill="1" applyBorder="1" applyAlignment="1">
      <alignment horizontal="right"/>
    </xf>
    <xf numFmtId="4" fontId="40" fillId="2" borderId="64" xfId="0" applyNumberFormat="1" applyFont="1" applyFill="1" applyBorder="1" applyAlignment="1">
      <alignment horizontal="right"/>
    </xf>
    <xf numFmtId="4" fontId="42" fillId="2" borderId="13" xfId="0" applyNumberFormat="1" applyFont="1" applyFill="1" applyBorder="1" applyAlignment="1"/>
    <xf numFmtId="4" fontId="42" fillId="4" borderId="51" xfId="0" applyNumberFormat="1" applyFont="1" applyFill="1" applyBorder="1" applyAlignment="1"/>
    <xf numFmtId="4" fontId="45" fillId="0" borderId="46" xfId="0" applyNumberFormat="1" applyFont="1" applyFill="1" applyBorder="1" applyAlignment="1">
      <alignment horizontal="right"/>
    </xf>
    <xf numFmtId="4" fontId="28" fillId="6" borderId="64" xfId="0" applyNumberFormat="1" applyFont="1" applyFill="1" applyBorder="1" applyAlignment="1">
      <alignment horizontal="right"/>
    </xf>
    <xf numFmtId="4" fontId="32" fillId="6" borderId="13" xfId="0" applyNumberFormat="1" applyFont="1" applyFill="1" applyBorder="1" applyAlignment="1"/>
    <xf numFmtId="4" fontId="32" fillId="4" borderId="51" xfId="0" applyNumberFormat="1" applyFont="1" applyFill="1" applyBorder="1" applyAlignment="1"/>
    <xf numFmtId="4" fontId="4" fillId="5" borderId="46" xfId="0" applyNumberFormat="1" applyFont="1" applyFill="1" applyBorder="1"/>
    <xf numFmtId="4" fontId="18" fillId="2" borderId="64" xfId="0" applyNumberFormat="1" applyFont="1" applyFill="1" applyBorder="1"/>
    <xf numFmtId="4" fontId="28" fillId="2" borderId="13" xfId="0" applyNumberFormat="1" applyFont="1" applyFill="1" applyBorder="1" applyAlignment="1"/>
    <xf numFmtId="4" fontId="28" fillId="4" borderId="51" xfId="0" applyNumberFormat="1" applyFont="1" applyFill="1" applyBorder="1" applyAlignment="1"/>
    <xf numFmtId="4" fontId="4" fillId="0" borderId="46" xfId="0" applyNumberFormat="1" applyFont="1" applyFill="1" applyBorder="1"/>
    <xf numFmtId="4" fontId="14" fillId="6" borderId="64" xfId="0" applyNumberFormat="1" applyFont="1" applyFill="1" applyBorder="1"/>
    <xf numFmtId="4" fontId="19" fillId="3" borderId="66" xfId="0" applyNumberFormat="1" applyFont="1" applyFill="1" applyBorder="1"/>
    <xf numFmtId="4" fontId="14" fillId="2" borderId="43" xfId="0" applyNumberFormat="1" applyFont="1" applyFill="1" applyBorder="1" applyAlignment="1">
      <alignment horizontal="right"/>
    </xf>
    <xf numFmtId="4" fontId="17" fillId="0" borderId="45" xfId="0" applyNumberFormat="1" applyFont="1" applyBorder="1"/>
    <xf numFmtId="4" fontId="17" fillId="0" borderId="0" xfId="0" applyNumberFormat="1" applyFont="1" applyBorder="1"/>
    <xf numFmtId="4" fontId="20" fillId="2" borderId="64" xfId="0" applyNumberFormat="1" applyFont="1" applyFill="1" applyBorder="1" applyAlignment="1">
      <alignment horizontal="right"/>
    </xf>
    <xf numFmtId="4" fontId="20" fillId="2" borderId="13" xfId="0" applyNumberFormat="1" applyFont="1" applyFill="1" applyBorder="1" applyAlignment="1">
      <alignment horizontal="right"/>
    </xf>
    <xf numFmtId="4" fontId="25" fillId="6" borderId="64" xfId="0" applyNumberFormat="1" applyFont="1" applyFill="1" applyBorder="1"/>
    <xf numFmtId="4" fontId="42" fillId="6" borderId="13" xfId="0" applyNumberFormat="1" applyFont="1" applyFill="1" applyBorder="1" applyAlignment="1"/>
    <xf numFmtId="167" fontId="4" fillId="5" borderId="14" xfId="0" applyNumberFormat="1" applyFont="1" applyFill="1" applyBorder="1" applyAlignment="1"/>
    <xf numFmtId="167" fontId="4" fillId="5" borderId="56" xfId="0" applyNumberFormat="1" applyFont="1" applyFill="1" applyBorder="1" applyAlignment="1">
      <alignment horizontal="right"/>
    </xf>
    <xf numFmtId="167" fontId="4" fillId="6" borderId="56" xfId="0" applyNumberFormat="1" applyFont="1" applyFill="1" applyBorder="1" applyAlignment="1">
      <alignment horizontal="right"/>
    </xf>
    <xf numFmtId="167" fontId="40" fillId="2" borderId="62" xfId="0" applyNumberFormat="1" applyFont="1" applyFill="1" applyBorder="1" applyAlignment="1">
      <alignment horizontal="right"/>
    </xf>
    <xf numFmtId="167" fontId="42" fillId="2" borderId="42" xfId="0" applyNumberFormat="1" applyFont="1" applyFill="1" applyBorder="1" applyAlignment="1"/>
    <xf numFmtId="167" fontId="42" fillId="4" borderId="24" xfId="0" applyNumberFormat="1" applyFont="1" applyFill="1" applyBorder="1" applyAlignment="1"/>
    <xf numFmtId="167" fontId="45" fillId="0" borderId="48" xfId="0" applyNumberFormat="1" applyFont="1" applyFill="1" applyBorder="1" applyAlignment="1">
      <alignment horizontal="right"/>
    </xf>
    <xf numFmtId="167" fontId="4" fillId="0" borderId="70" xfId="0" applyNumberFormat="1" applyFont="1" applyFill="1" applyBorder="1" applyAlignment="1">
      <alignment horizontal="right"/>
    </xf>
    <xf numFmtId="167" fontId="28" fillId="6" borderId="62" xfId="0" applyNumberFormat="1" applyFont="1" applyFill="1" applyBorder="1" applyAlignment="1">
      <alignment horizontal="right"/>
    </xf>
    <xf numFmtId="167" fontId="32" fillId="6" borderId="42" xfId="0" applyNumberFormat="1" applyFont="1" applyFill="1" applyBorder="1" applyAlignment="1"/>
    <xf numFmtId="167" fontId="32" fillId="4" borderId="24" xfId="0" applyNumberFormat="1" applyFont="1" applyFill="1" applyBorder="1" applyAlignment="1"/>
    <xf numFmtId="167" fontId="4" fillId="5" borderId="48" xfId="0" applyNumberFormat="1" applyFont="1" applyFill="1" applyBorder="1"/>
    <xf numFmtId="167" fontId="4" fillId="0" borderId="0" xfId="0" applyNumberFormat="1" applyFont="1" applyFill="1" applyBorder="1"/>
    <xf numFmtId="167" fontId="18" fillId="2" borderId="64" xfId="0" applyNumberFormat="1" applyFont="1" applyFill="1" applyBorder="1"/>
    <xf numFmtId="167" fontId="28" fillId="2" borderId="13" xfId="0" applyNumberFormat="1" applyFont="1" applyFill="1" applyBorder="1" applyAlignment="1"/>
    <xf numFmtId="167" fontId="28" fillId="4" borderId="51" xfId="0" applyNumberFormat="1" applyFont="1" applyFill="1" applyBorder="1" applyAlignment="1"/>
    <xf numFmtId="167" fontId="4" fillId="0" borderId="46" xfId="0" applyNumberFormat="1" applyFont="1" applyFill="1" applyBorder="1"/>
    <xf numFmtId="167" fontId="14" fillId="6" borderId="64" xfId="0" applyNumberFormat="1" applyFont="1" applyFill="1" applyBorder="1"/>
    <xf numFmtId="167" fontId="32" fillId="6" borderId="13" xfId="0" applyNumberFormat="1" applyFont="1" applyFill="1" applyBorder="1" applyAlignment="1"/>
    <xf numFmtId="167" fontId="32" fillId="4" borderId="51" xfId="0" applyNumberFormat="1" applyFont="1" applyFill="1" applyBorder="1" applyAlignment="1"/>
    <xf numFmtId="167" fontId="4" fillId="5" borderId="46" xfId="0" applyNumberFormat="1" applyFont="1" applyFill="1" applyBorder="1"/>
    <xf numFmtId="167" fontId="17" fillId="0" borderId="42" xfId="0" applyNumberFormat="1" applyFont="1" applyBorder="1"/>
    <xf numFmtId="167" fontId="14" fillId="2" borderId="42" xfId="0" applyNumberFormat="1" applyFont="1" applyFill="1" applyBorder="1" applyAlignment="1">
      <alignment horizontal="right"/>
    </xf>
    <xf numFmtId="167" fontId="4" fillId="6" borderId="42" xfId="0" applyNumberFormat="1" applyFont="1" applyFill="1" applyBorder="1" applyAlignment="1">
      <alignment horizontal="right"/>
    </xf>
    <xf numFmtId="167" fontId="17" fillId="0" borderId="48" xfId="0" applyNumberFormat="1" applyFont="1" applyBorder="1"/>
    <xf numFmtId="167" fontId="17" fillId="0" borderId="0" xfId="0" applyNumberFormat="1" applyFont="1" applyBorder="1"/>
    <xf numFmtId="167" fontId="20" fillId="2" borderId="62" xfId="0" applyNumberFormat="1" applyFont="1" applyFill="1" applyBorder="1" applyAlignment="1">
      <alignment horizontal="right"/>
    </xf>
    <xf numFmtId="167" fontId="20" fillId="2" borderId="42" xfId="0" applyNumberFormat="1" applyFont="1" applyFill="1" applyBorder="1" applyAlignment="1">
      <alignment horizontal="right"/>
    </xf>
    <xf numFmtId="167" fontId="25" fillId="6" borderId="62" xfId="0" applyNumberFormat="1" applyFont="1" applyFill="1" applyBorder="1"/>
    <xf numFmtId="167" fontId="42" fillId="6" borderId="42" xfId="0" applyNumberFormat="1" applyFont="1" applyFill="1" applyBorder="1" applyAlignment="1"/>
    <xf numFmtId="4" fontId="17" fillId="0" borderId="23" xfId="0" applyNumberFormat="1" applyFont="1" applyBorder="1"/>
    <xf numFmtId="167" fontId="17" fillId="0" borderId="24" xfId="0" applyNumberFormat="1" applyFont="1" applyBorder="1"/>
    <xf numFmtId="3" fontId="16" fillId="0" borderId="56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 wrapText="1"/>
    </xf>
    <xf numFmtId="3" fontId="4" fillId="0" borderId="22" xfId="0" applyNumberFormat="1" applyFont="1" applyFill="1" applyBorder="1" applyAlignment="1">
      <alignment horizontal="center"/>
    </xf>
    <xf numFmtId="4" fontId="13" fillId="2" borderId="61" xfId="0" applyNumberFormat="1" applyFont="1" applyFill="1" applyBorder="1"/>
    <xf numFmtId="4" fontId="15" fillId="2" borderId="43" xfId="0" applyNumberFormat="1" applyFont="1" applyFill="1" applyBorder="1"/>
    <xf numFmtId="4" fontId="11" fillId="3" borderId="25" xfId="0" applyNumberFormat="1" applyFont="1" applyFill="1" applyBorder="1" applyAlignment="1"/>
    <xf numFmtId="4" fontId="45" fillId="0" borderId="43" xfId="0" applyNumberFormat="1" applyFont="1" applyFill="1" applyBorder="1" applyAlignment="1">
      <alignment horizontal="right"/>
    </xf>
    <xf numFmtId="4" fontId="45" fillId="5" borderId="43" xfId="0" applyNumberFormat="1" applyFont="1" applyFill="1" applyBorder="1" applyAlignment="1">
      <alignment horizontal="right"/>
    </xf>
    <xf numFmtId="4" fontId="16" fillId="0" borderId="43" xfId="0" applyNumberFormat="1" applyFont="1" applyFill="1" applyBorder="1" applyAlignment="1">
      <alignment horizontal="right"/>
    </xf>
    <xf numFmtId="4" fontId="16" fillId="4" borderId="43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/>
    </xf>
    <xf numFmtId="4" fontId="59" fillId="2" borderId="43" xfId="0" applyNumberFormat="1" applyFont="1" applyFill="1" applyBorder="1" applyAlignment="1">
      <alignment horizontal="right"/>
    </xf>
    <xf numFmtId="4" fontId="16" fillId="5" borderId="43" xfId="0" applyNumberFormat="1" applyFont="1" applyFill="1" applyBorder="1" applyAlignment="1">
      <alignment horizontal="right"/>
    </xf>
    <xf numFmtId="4" fontId="18" fillId="2" borderId="43" xfId="0" applyNumberFormat="1" applyFont="1" applyFill="1" applyBorder="1" applyAlignment="1">
      <alignment horizontal="center"/>
    </xf>
    <xf numFmtId="4" fontId="4" fillId="6" borderId="43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4" fillId="0" borderId="69" xfId="0" applyNumberFormat="1" applyFont="1" applyFill="1" applyBorder="1" applyAlignment="1">
      <alignment horizontal="center"/>
    </xf>
    <xf numFmtId="4" fontId="4" fillId="0" borderId="0" xfId="0" applyNumberFormat="1" applyFont="1" applyBorder="1"/>
    <xf numFmtId="4" fontId="45" fillId="0" borderId="43" xfId="1" applyNumberFormat="1" applyFont="1" applyFill="1" applyBorder="1" applyAlignment="1">
      <alignment horizontal="right"/>
    </xf>
    <xf numFmtId="4" fontId="57" fillId="2" borderId="43" xfId="0" applyNumberFormat="1" applyFont="1" applyFill="1" applyBorder="1" applyAlignment="1">
      <alignment horizontal="right"/>
    </xf>
    <xf numFmtId="4" fontId="45" fillId="0" borderId="23" xfId="0" applyNumberFormat="1" applyFont="1" applyFill="1" applyBorder="1" applyAlignment="1">
      <alignment horizontal="right"/>
    </xf>
    <xf numFmtId="4" fontId="46" fillId="0" borderId="45" xfId="0" applyNumberFormat="1" applyFont="1" applyFill="1" applyBorder="1" applyAlignment="1">
      <alignment horizontal="right"/>
    </xf>
    <xf numFmtId="167" fontId="45" fillId="0" borderId="14" xfId="1" applyNumberFormat="1" applyFont="1" applyFill="1" applyBorder="1" applyAlignment="1">
      <alignment horizontal="right"/>
    </xf>
    <xf numFmtId="167" fontId="57" fillId="2" borderId="14" xfId="0" applyNumberFormat="1" applyFont="1" applyFill="1" applyBorder="1" applyAlignment="1">
      <alignment horizontal="right"/>
    </xf>
    <xf numFmtId="167" fontId="16" fillId="0" borderId="14" xfId="0" applyNumberFormat="1" applyFont="1" applyFill="1" applyBorder="1" applyAlignment="1">
      <alignment horizontal="right"/>
    </xf>
    <xf numFmtId="167" fontId="16" fillId="4" borderId="14" xfId="0" applyNumberFormat="1" applyFont="1" applyFill="1" applyBorder="1" applyAlignment="1">
      <alignment horizontal="right"/>
    </xf>
    <xf numFmtId="167" fontId="45" fillId="0" borderId="56" xfId="0" applyNumberFormat="1" applyFont="1" applyFill="1" applyBorder="1" applyAlignment="1">
      <alignment horizontal="right"/>
    </xf>
    <xf numFmtId="167" fontId="16" fillId="0" borderId="56" xfId="0" applyNumberFormat="1" applyFont="1" applyFill="1" applyBorder="1" applyAlignment="1">
      <alignment horizontal="right"/>
    </xf>
    <xf numFmtId="167" fontId="59" fillId="2" borderId="14" xfId="0" applyNumberFormat="1" applyFont="1" applyFill="1" applyBorder="1" applyAlignment="1">
      <alignment horizontal="right"/>
    </xf>
    <xf numFmtId="167" fontId="16" fillId="5" borderId="14" xfId="0" applyNumberFormat="1" applyFont="1" applyFill="1" applyBorder="1" applyAlignment="1">
      <alignment horizontal="right"/>
    </xf>
    <xf numFmtId="167" fontId="4" fillId="0" borderId="0" xfId="0" applyNumberFormat="1" applyFont="1" applyBorder="1"/>
    <xf numFmtId="167" fontId="46" fillId="0" borderId="50" xfId="0" applyNumberFormat="1" applyFont="1" applyFill="1" applyBorder="1" applyAlignment="1">
      <alignment horizontal="right"/>
    </xf>
    <xf numFmtId="167" fontId="45" fillId="0" borderId="14" xfId="0" applyNumberFormat="1" applyFont="1" applyFill="1" applyBorder="1" applyAlignment="1">
      <alignment horizontal="right"/>
    </xf>
    <xf numFmtId="167" fontId="45" fillId="5" borderId="14" xfId="0" applyNumberFormat="1" applyFont="1" applyFill="1" applyBorder="1" applyAlignment="1">
      <alignment horizontal="right"/>
    </xf>
    <xf numFmtId="167" fontId="18" fillId="2" borderId="14" xfId="0" applyNumberFormat="1" applyFont="1" applyFill="1" applyBorder="1" applyAlignment="1">
      <alignment horizontal="center"/>
    </xf>
    <xf numFmtId="167" fontId="4" fillId="6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93" xfId="0" applyNumberFormat="1" applyFont="1" applyFill="1" applyBorder="1" applyAlignment="1">
      <alignment horizontal="center"/>
    </xf>
    <xf numFmtId="167" fontId="13" fillId="2" borderId="16" xfId="0" applyNumberFormat="1" applyFont="1" applyFill="1" applyBorder="1"/>
    <xf numFmtId="167" fontId="17" fillId="0" borderId="16" xfId="0" applyNumberFormat="1" applyFont="1" applyBorder="1"/>
    <xf numFmtId="167" fontId="17" fillId="0" borderId="16" xfId="0" applyNumberFormat="1" applyFont="1" applyFill="1" applyBorder="1"/>
    <xf numFmtId="167" fontId="17" fillId="0" borderId="57" xfId="0" applyNumberFormat="1" applyFont="1" applyBorder="1"/>
    <xf numFmtId="167" fontId="17" fillId="0" borderId="50" xfId="0" applyNumberFormat="1" applyFont="1" applyBorder="1"/>
    <xf numFmtId="167" fontId="13" fillId="2" borderId="65" xfId="0" applyNumberFormat="1" applyFont="1" applyFill="1" applyBorder="1"/>
    <xf numFmtId="167" fontId="15" fillId="2" borderId="16" xfId="0" applyNumberFormat="1" applyFont="1" applyFill="1" applyBorder="1"/>
    <xf numFmtId="4" fontId="15" fillId="6" borderId="43" xfId="0" applyNumberFormat="1" applyFont="1" applyFill="1" applyBorder="1"/>
    <xf numFmtId="4" fontId="14" fillId="6" borderId="43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 horizontal="right"/>
    </xf>
    <xf numFmtId="167" fontId="14" fillId="6" borderId="14" xfId="0" applyNumberFormat="1" applyFont="1" applyFill="1" applyBorder="1" applyAlignment="1">
      <alignment horizontal="right"/>
    </xf>
    <xf numFmtId="167" fontId="45" fillId="0" borderId="49" xfId="0" applyNumberFormat="1" applyFont="1" applyFill="1" applyBorder="1" applyAlignment="1">
      <alignment horizontal="right"/>
    </xf>
    <xf numFmtId="167" fontId="21" fillId="0" borderId="0" xfId="0" applyNumberFormat="1" applyFont="1"/>
    <xf numFmtId="167" fontId="21" fillId="0" borderId="0" xfId="0" applyNumberFormat="1" applyFont="1" applyAlignment="1">
      <alignment horizontal="right"/>
    </xf>
    <xf numFmtId="167" fontId="61" fillId="0" borderId="0" xfId="0" applyNumberFormat="1" applyFont="1"/>
    <xf numFmtId="167" fontId="15" fillId="6" borderId="16" xfId="0" applyNumberFormat="1" applyFont="1" applyFill="1" applyBorder="1"/>
    <xf numFmtId="167" fontId="72" fillId="7" borderId="98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right"/>
    </xf>
    <xf numFmtId="167" fontId="59" fillId="2" borderId="16" xfId="0" applyNumberFormat="1" applyFont="1" applyFill="1" applyBorder="1" applyAlignment="1">
      <alignment horizontal="right"/>
    </xf>
    <xf numFmtId="167" fontId="45" fillId="0" borderId="16" xfId="0" applyNumberFormat="1" applyFont="1" applyFill="1" applyBorder="1" applyAlignment="1">
      <alignment horizontal="right"/>
    </xf>
    <xf numFmtId="167" fontId="45" fillId="5" borderId="16" xfId="0" applyNumberFormat="1" applyFont="1" applyFill="1" applyBorder="1" applyAlignment="1">
      <alignment horizontal="right"/>
    </xf>
    <xf numFmtId="167" fontId="4" fillId="0" borderId="50" xfId="0" applyNumberFormat="1" applyFont="1" applyFill="1" applyBorder="1" applyAlignment="1">
      <alignment horizontal="right"/>
    </xf>
    <xf numFmtId="4" fontId="56" fillId="3" borderId="52" xfId="0" applyNumberFormat="1" applyFont="1" applyFill="1" applyBorder="1" applyAlignment="1">
      <alignment horizontal="right"/>
    </xf>
    <xf numFmtId="4" fontId="59" fillId="2" borderId="25" xfId="0" applyNumberFormat="1" applyFont="1" applyFill="1" applyBorder="1" applyAlignment="1">
      <alignment horizontal="right"/>
    </xf>
    <xf numFmtId="4" fontId="45" fillId="5" borderId="23" xfId="0" applyNumberFormat="1" applyFont="1" applyFill="1" applyBorder="1" applyAlignment="1">
      <alignment horizontal="right"/>
    </xf>
    <xf numFmtId="4" fontId="45" fillId="5" borderId="67" xfId="0" applyNumberFormat="1" applyFont="1" applyFill="1" applyBorder="1" applyAlignment="1">
      <alignment horizontal="right"/>
    </xf>
    <xf numFmtId="4" fontId="45" fillId="4" borderId="25" xfId="0" applyNumberFormat="1" applyFont="1" applyFill="1" applyBorder="1" applyAlignment="1">
      <alignment horizontal="right"/>
    </xf>
    <xf numFmtId="4" fontId="59" fillId="5" borderId="23" xfId="0" applyNumberFormat="1" applyFont="1" applyFill="1" applyBorder="1" applyAlignment="1">
      <alignment horizontal="right"/>
    </xf>
    <xf numFmtId="4" fontId="59" fillId="0" borderId="45" xfId="0" applyNumberFormat="1" applyFont="1" applyFill="1" applyBorder="1" applyAlignment="1">
      <alignment horizontal="right"/>
    </xf>
    <xf numFmtId="4" fontId="4" fillId="5" borderId="25" xfId="0" applyNumberFormat="1" applyFont="1" applyFill="1" applyBorder="1" applyAlignment="1">
      <alignment horizontal="right"/>
    </xf>
    <xf numFmtId="4" fontId="17" fillId="0" borderId="94" xfId="0" applyNumberFormat="1" applyFont="1" applyBorder="1"/>
    <xf numFmtId="167" fontId="59" fillId="2" borderId="5" xfId="0" applyNumberFormat="1" applyFont="1" applyFill="1" applyBorder="1" applyAlignment="1">
      <alignment horizontal="right"/>
    </xf>
    <xf numFmtId="167" fontId="45" fillId="5" borderId="56" xfId="0" applyNumberFormat="1" applyFont="1" applyFill="1" applyBorder="1" applyAlignment="1">
      <alignment horizontal="right"/>
    </xf>
    <xf numFmtId="167" fontId="45" fillId="5" borderId="0" xfId="0" applyNumberFormat="1" applyFont="1" applyFill="1" applyBorder="1" applyAlignment="1">
      <alignment horizontal="right"/>
    </xf>
    <xf numFmtId="167" fontId="45" fillId="4" borderId="5" xfId="0" applyNumberFormat="1" applyFont="1" applyFill="1" applyBorder="1" applyAlignment="1">
      <alignment horizontal="right"/>
    </xf>
    <xf numFmtId="167" fontId="59" fillId="5" borderId="56" xfId="0" applyNumberFormat="1" applyFont="1" applyFill="1" applyBorder="1" applyAlignment="1">
      <alignment horizontal="right"/>
    </xf>
    <xf numFmtId="167" fontId="59" fillId="0" borderId="49" xfId="0" applyNumberFormat="1" applyFont="1" applyFill="1" applyBorder="1" applyAlignment="1">
      <alignment horizontal="right"/>
    </xf>
    <xf numFmtId="167" fontId="4" fillId="5" borderId="5" xfId="0" applyNumberFormat="1" applyFont="1" applyFill="1" applyBorder="1" applyAlignment="1">
      <alignment horizontal="right"/>
    </xf>
    <xf numFmtId="167" fontId="13" fillId="2" borderId="99" xfId="0" applyNumberFormat="1" applyFont="1" applyFill="1" applyBorder="1"/>
    <xf numFmtId="167" fontId="13" fillId="2" borderId="96" xfId="0" applyNumberFormat="1" applyFont="1" applyFill="1" applyBorder="1"/>
    <xf numFmtId="167" fontId="17" fillId="0" borderId="96" xfId="0" applyNumberFormat="1" applyFont="1" applyBorder="1"/>
    <xf numFmtId="167" fontId="17" fillId="0" borderId="97" xfId="0" applyNumberFormat="1" applyFont="1" applyBorder="1"/>
    <xf numFmtId="4" fontId="18" fillId="5" borderId="23" xfId="0" applyNumberFormat="1" applyFont="1" applyFill="1" applyBorder="1" applyAlignment="1">
      <alignment horizontal="right"/>
    </xf>
    <xf numFmtId="167" fontId="18" fillId="2" borderId="7" xfId="0" applyNumberFormat="1" applyFont="1" applyFill="1" applyBorder="1" applyAlignment="1">
      <alignment horizontal="right"/>
    </xf>
    <xf numFmtId="167" fontId="18" fillId="5" borderId="57" xfId="0" applyNumberFormat="1" applyFont="1" applyFill="1" applyBorder="1" applyAlignment="1">
      <alignment horizontal="right"/>
    </xf>
    <xf numFmtId="167" fontId="4" fillId="0" borderId="57" xfId="0" applyNumberFormat="1" applyFont="1" applyFill="1" applyBorder="1"/>
    <xf numFmtId="3" fontId="67" fillId="0" borderId="40" xfId="0" applyNumberFormat="1" applyFont="1" applyFill="1" applyBorder="1" applyAlignment="1">
      <alignment horizontal="right"/>
    </xf>
    <xf numFmtId="3" fontId="67" fillId="0" borderId="13" xfId="0" applyNumberFormat="1" applyFont="1" applyFill="1" applyBorder="1" applyAlignment="1">
      <alignment horizontal="right"/>
    </xf>
    <xf numFmtId="0" fontId="14" fillId="2" borderId="59" xfId="0" applyFont="1" applyFill="1" applyBorder="1"/>
    <xf numFmtId="3" fontId="32" fillId="2" borderId="15" xfId="0" applyNumberFormat="1" applyFont="1" applyFill="1" applyBorder="1" applyAlignment="1"/>
    <xf numFmtId="0" fontId="26" fillId="0" borderId="15" xfId="0" applyFont="1" applyFill="1" applyBorder="1"/>
    <xf numFmtId="0" fontId="26" fillId="0" borderId="47" xfId="0" applyFont="1" applyFill="1" applyBorder="1"/>
    <xf numFmtId="0" fontId="14" fillId="6" borderId="59" xfId="0" applyFont="1" applyFill="1" applyBorder="1"/>
    <xf numFmtId="0" fontId="23" fillId="0" borderId="6" xfId="0" applyFont="1" applyFill="1" applyBorder="1"/>
    <xf numFmtId="0" fontId="23" fillId="0" borderId="15" xfId="0" applyFont="1" applyFill="1" applyBorder="1"/>
    <xf numFmtId="4" fontId="17" fillId="2" borderId="43" xfId="0" applyNumberFormat="1" applyFont="1" applyFill="1" applyBorder="1"/>
    <xf numFmtId="4" fontId="15" fillId="2" borderId="61" xfId="0" applyNumberFormat="1" applyFont="1" applyFill="1" applyBorder="1"/>
    <xf numFmtId="4" fontId="68" fillId="6" borderId="43" xfId="0" applyNumberFormat="1" applyFont="1" applyFill="1" applyBorder="1"/>
    <xf numFmtId="4" fontId="68" fillId="0" borderId="43" xfId="0" applyNumberFormat="1" applyFont="1" applyBorder="1"/>
    <xf numFmtId="4" fontId="68" fillId="0" borderId="45" xfId="0" applyNumberFormat="1" applyFont="1" applyBorder="1"/>
    <xf numFmtId="4" fontId="57" fillId="2" borderId="43" xfId="0" applyNumberFormat="1" applyFont="1" applyFill="1" applyBorder="1" applyAlignment="1"/>
    <xf numFmtId="4" fontId="57" fillId="2" borderId="43" xfId="0" applyNumberFormat="1" applyFont="1" applyFill="1" applyBorder="1"/>
    <xf numFmtId="4" fontId="16" fillId="0" borderId="43" xfId="0" applyNumberFormat="1" applyFont="1" applyFill="1" applyBorder="1"/>
    <xf numFmtId="4" fontId="16" fillId="0" borderId="23" xfId="0" applyNumberFormat="1" applyFont="1" applyFill="1" applyBorder="1"/>
    <xf numFmtId="4" fontId="57" fillId="0" borderId="45" xfId="0" applyNumberFormat="1" applyFont="1" applyFill="1" applyBorder="1"/>
    <xf numFmtId="4" fontId="14" fillId="2" borderId="61" xfId="0" applyNumberFormat="1" applyFont="1" applyFill="1" applyBorder="1"/>
    <xf numFmtId="4" fontId="32" fillId="2" borderId="43" xfId="0" applyNumberFormat="1" applyFont="1" applyFill="1" applyBorder="1" applyAlignment="1"/>
    <xf numFmtId="4" fontId="26" fillId="0" borderId="43" xfId="0" applyNumberFormat="1" applyFont="1" applyFill="1" applyBorder="1"/>
    <xf numFmtId="4" fontId="26" fillId="0" borderId="45" xfId="0" applyNumberFormat="1" applyFont="1" applyFill="1" applyBorder="1"/>
    <xf numFmtId="4" fontId="23" fillId="0" borderId="0" xfId="0" applyNumberFormat="1" applyFont="1" applyFill="1" applyBorder="1"/>
    <xf numFmtId="4" fontId="23" fillId="0" borderId="25" xfId="0" applyNumberFormat="1" applyFont="1" applyFill="1" applyBorder="1"/>
    <xf numFmtId="4" fontId="23" fillId="0" borderId="43" xfId="0" applyNumberFormat="1" applyFont="1" applyFill="1" applyBorder="1"/>
    <xf numFmtId="4" fontId="23" fillId="0" borderId="45" xfId="0" applyNumberFormat="1" applyFont="1" applyFill="1" applyBorder="1"/>
    <xf numFmtId="4" fontId="59" fillId="2" borderId="43" xfId="0" applyNumberFormat="1" applyFont="1" applyFill="1" applyBorder="1" applyAlignment="1"/>
    <xf numFmtId="4" fontId="16" fillId="4" borderId="23" xfId="0" applyNumberFormat="1" applyFont="1" applyFill="1" applyBorder="1" applyAlignment="1">
      <alignment horizontal="right"/>
    </xf>
    <xf numFmtId="4" fontId="16" fillId="4" borderId="45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14" fillId="2" borderId="61" xfId="0" applyNumberFormat="1" applyFont="1" applyFill="1" applyBorder="1" applyAlignment="1">
      <alignment horizontal="right"/>
    </xf>
    <xf numFmtId="4" fontId="44" fillId="0" borderId="45" xfId="0" applyNumberFormat="1" applyFont="1" applyFill="1" applyBorder="1" applyAlignment="1">
      <alignment horizontal="right"/>
    </xf>
    <xf numFmtId="4" fontId="67" fillId="0" borderId="0" xfId="0" applyNumberFormat="1" applyFont="1" applyFill="1" applyBorder="1" applyAlignment="1">
      <alignment horizontal="right"/>
    </xf>
    <xf numFmtId="4" fontId="67" fillId="0" borderId="25" xfId="0" applyNumberFormat="1" applyFont="1" applyFill="1" applyBorder="1" applyAlignment="1">
      <alignment horizontal="right"/>
    </xf>
    <xf numFmtId="4" fontId="67" fillId="0" borderId="43" xfId="0" applyNumberFormat="1" applyFont="1" applyFill="1" applyBorder="1" applyAlignment="1">
      <alignment horizontal="right"/>
    </xf>
    <xf numFmtId="167" fontId="59" fillId="2" borderId="14" xfId="0" applyNumberFormat="1" applyFont="1" applyFill="1" applyBorder="1" applyAlignment="1"/>
    <xf numFmtId="167" fontId="16" fillId="4" borderId="56" xfId="0" applyNumberFormat="1" applyFont="1" applyFill="1" applyBorder="1" applyAlignment="1">
      <alignment horizontal="right"/>
    </xf>
    <xf numFmtId="167" fontId="16" fillId="4" borderId="49" xfId="0" applyNumberFormat="1" applyFont="1" applyFill="1" applyBorder="1" applyAlignment="1">
      <alignment horizontal="right"/>
    </xf>
    <xf numFmtId="167" fontId="41" fillId="0" borderId="0" xfId="0" applyNumberFormat="1" applyFont="1" applyFill="1" applyBorder="1" applyAlignment="1">
      <alignment horizontal="right"/>
    </xf>
    <xf numFmtId="167" fontId="14" fillId="2" borderId="63" xfId="0" applyNumberFormat="1" applyFont="1" applyFill="1" applyBorder="1" applyAlignment="1">
      <alignment horizontal="right"/>
    </xf>
    <xf numFmtId="167" fontId="26" fillId="0" borderId="14" xfId="0" applyNumberFormat="1" applyFont="1" applyFill="1" applyBorder="1"/>
    <xf numFmtId="167" fontId="44" fillId="0" borderId="49" xfId="0" applyNumberFormat="1" applyFont="1" applyFill="1" applyBorder="1" applyAlignment="1">
      <alignment horizontal="right"/>
    </xf>
    <xf numFmtId="167" fontId="67" fillId="0" borderId="0" xfId="0" applyNumberFormat="1" applyFont="1" applyFill="1" applyBorder="1" applyAlignment="1">
      <alignment horizontal="right"/>
    </xf>
    <xf numFmtId="167" fontId="67" fillId="0" borderId="5" xfId="0" applyNumberFormat="1" applyFont="1" applyFill="1" applyBorder="1" applyAlignment="1">
      <alignment horizontal="right"/>
    </xf>
    <xf numFmtId="167" fontId="67" fillId="0" borderId="14" xfId="0" applyNumberFormat="1" applyFont="1" applyFill="1" applyBorder="1" applyAlignment="1">
      <alignment horizontal="right"/>
    </xf>
    <xf numFmtId="167" fontId="23" fillId="0" borderId="49" xfId="0" applyNumberFormat="1" applyFont="1" applyFill="1" applyBorder="1"/>
    <xf numFmtId="167" fontId="57" fillId="2" borderId="16" xfId="0" applyNumberFormat="1" applyFont="1" applyFill="1" applyBorder="1" applyAlignment="1"/>
    <xf numFmtId="167" fontId="4" fillId="0" borderId="16" xfId="0" applyNumberFormat="1" applyFont="1" applyFill="1" applyBorder="1" applyAlignment="1"/>
    <xf numFmtId="167" fontId="57" fillId="2" borderId="16" xfId="0" applyNumberFormat="1" applyFont="1" applyFill="1" applyBorder="1"/>
    <xf numFmtId="167" fontId="16" fillId="0" borderId="16" xfId="0" applyNumberFormat="1" applyFont="1" applyFill="1" applyBorder="1"/>
    <xf numFmtId="167" fontId="16" fillId="0" borderId="57" xfId="0" applyNumberFormat="1" applyFont="1" applyFill="1" applyBorder="1"/>
    <xf numFmtId="167" fontId="57" fillId="0" borderId="50" xfId="0" applyNumberFormat="1" applyFont="1" applyFill="1" applyBorder="1"/>
    <xf numFmtId="167" fontId="14" fillId="2" borderId="65" xfId="0" applyNumberFormat="1" applyFont="1" applyFill="1" applyBorder="1"/>
    <xf numFmtId="167" fontId="32" fillId="2" borderId="16" xfId="0" applyNumberFormat="1" applyFont="1" applyFill="1" applyBorder="1" applyAlignment="1"/>
    <xf numFmtId="167" fontId="26" fillId="0" borderId="16" xfId="0" applyNumberFormat="1" applyFont="1" applyFill="1" applyBorder="1"/>
    <xf numFmtId="167" fontId="26" fillId="0" borderId="50" xfId="0" applyNumberFormat="1" applyFont="1" applyFill="1" applyBorder="1"/>
    <xf numFmtId="167" fontId="23" fillId="0" borderId="0" xfId="0" applyNumberFormat="1" applyFont="1" applyFill="1" applyBorder="1"/>
    <xf numFmtId="167" fontId="14" fillId="6" borderId="65" xfId="0" applyNumberFormat="1" applyFont="1" applyFill="1" applyBorder="1"/>
    <xf numFmtId="167" fontId="23" fillId="0" borderId="7" xfId="0" applyNumberFormat="1" applyFont="1" applyFill="1" applyBorder="1"/>
    <xf numFmtId="167" fontId="23" fillId="0" borderId="16" xfId="0" applyNumberFormat="1" applyFont="1" applyFill="1" applyBorder="1"/>
    <xf numFmtId="167" fontId="23" fillId="0" borderId="50" xfId="0" applyNumberFormat="1" applyFont="1" applyFill="1" applyBorder="1"/>
    <xf numFmtId="167" fontId="17" fillId="2" borderId="16" xfId="0" applyNumberFormat="1" applyFont="1" applyFill="1" applyBorder="1"/>
    <xf numFmtId="167" fontId="15" fillId="2" borderId="65" xfId="0" applyNumberFormat="1" applyFont="1" applyFill="1" applyBorder="1"/>
    <xf numFmtId="167" fontId="17" fillId="0" borderId="79" xfId="0" applyNumberFormat="1" applyFont="1" applyBorder="1"/>
    <xf numFmtId="167" fontId="29" fillId="6" borderId="65" xfId="0" applyNumberFormat="1" applyFont="1" applyFill="1" applyBorder="1"/>
    <xf numFmtId="167" fontId="68" fillId="6" borderId="16" xfId="0" applyNumberFormat="1" applyFont="1" applyFill="1" applyBorder="1"/>
    <xf numFmtId="167" fontId="68" fillId="0" borderId="16" xfId="0" applyNumberFormat="1" applyFont="1" applyBorder="1"/>
    <xf numFmtId="167" fontId="68" fillId="0" borderId="50" xfId="0" applyNumberFormat="1" applyFont="1" applyBorder="1"/>
    <xf numFmtId="167" fontId="11" fillId="3" borderId="100" xfId="0" applyNumberFormat="1" applyFont="1" applyFill="1" applyBorder="1" applyAlignment="1"/>
    <xf numFmtId="4" fontId="41" fillId="2" borderId="43" xfId="0" applyNumberFormat="1" applyFont="1" applyFill="1" applyBorder="1" applyAlignment="1"/>
    <xf numFmtId="167" fontId="41" fillId="2" borderId="14" xfId="0" applyNumberFormat="1" applyFont="1" applyFill="1" applyBorder="1" applyAlignment="1"/>
    <xf numFmtId="0" fontId="21" fillId="0" borderId="45" xfId="0" applyFont="1" applyBorder="1"/>
    <xf numFmtId="0" fontId="16" fillId="0" borderId="11" xfId="0" applyFont="1" applyFill="1" applyBorder="1" applyAlignment="1">
      <alignment horizontal="center"/>
    </xf>
    <xf numFmtId="49" fontId="45" fillId="0" borderId="51" xfId="0" applyNumberFormat="1" applyFont="1" applyFill="1" applyBorder="1" applyAlignment="1">
      <alignment horizontal="left"/>
    </xf>
    <xf numFmtId="0" fontId="21" fillId="0" borderId="44" xfId="0" applyFont="1" applyFill="1" applyBorder="1"/>
    <xf numFmtId="3" fontId="21" fillId="0" borderId="45" xfId="0" applyNumberFormat="1" applyFont="1" applyFill="1" applyBorder="1" applyAlignment="1">
      <alignment horizontal="left"/>
    </xf>
    <xf numFmtId="0" fontId="21" fillId="0" borderId="46" xfId="0" applyFont="1" applyFill="1" applyBorder="1" applyAlignment="1">
      <alignment wrapText="1"/>
    </xf>
    <xf numFmtId="0" fontId="21" fillId="0" borderId="45" xfId="0" applyFont="1" applyFill="1" applyBorder="1"/>
    <xf numFmtId="4" fontId="21" fillId="0" borderId="69" xfId="0" applyNumberFormat="1" applyFont="1" applyBorder="1"/>
    <xf numFmtId="4" fontId="56" fillId="3" borderId="66" xfId="0" applyNumberFormat="1" applyFont="1" applyFill="1" applyBorder="1" applyAlignment="1"/>
    <xf numFmtId="4" fontId="16" fillId="0" borderId="43" xfId="0" applyNumberFormat="1" applyFont="1" applyFill="1" applyBorder="1" applyAlignment="1"/>
    <xf numFmtId="4" fontId="59" fillId="2" borderId="43" xfId="0" applyNumberFormat="1" applyFont="1" applyFill="1" applyBorder="1"/>
    <xf numFmtId="4" fontId="28" fillId="5" borderId="43" xfId="0" applyNumberFormat="1" applyFont="1" applyFill="1" applyBorder="1" applyAlignment="1">
      <alignment horizontal="right"/>
    </xf>
    <xf numFmtId="4" fontId="21" fillId="0" borderId="45" xfId="0" applyNumberFormat="1" applyFont="1" applyBorder="1"/>
    <xf numFmtId="4" fontId="21" fillId="0" borderId="45" xfId="0" applyNumberFormat="1" applyFont="1" applyFill="1" applyBorder="1"/>
    <xf numFmtId="167" fontId="16" fillId="0" borderId="14" xfId="0" applyNumberFormat="1" applyFont="1" applyFill="1" applyBorder="1" applyAlignment="1"/>
    <xf numFmtId="167" fontId="21" fillId="0" borderId="49" xfId="0" applyNumberFormat="1" applyFont="1" applyFill="1" applyBorder="1"/>
    <xf numFmtId="167" fontId="56" fillId="3" borderId="7" xfId="0" applyNumberFormat="1" applyFont="1" applyFill="1" applyBorder="1" applyAlignment="1"/>
    <xf numFmtId="167" fontId="16" fillId="0" borderId="16" xfId="0" applyNumberFormat="1" applyFont="1" applyFill="1" applyBorder="1" applyAlignment="1"/>
    <xf numFmtId="167" fontId="59" fillId="2" borderId="16" xfId="0" applyNumberFormat="1" applyFont="1" applyFill="1" applyBorder="1"/>
    <xf numFmtId="167" fontId="16" fillId="0" borderId="16" xfId="0" applyNumberFormat="1" applyFont="1" applyFill="1" applyBorder="1" applyAlignment="1">
      <alignment horizontal="right"/>
    </xf>
    <xf numFmtId="167" fontId="28" fillId="5" borderId="16" xfId="0" applyNumberFormat="1" applyFont="1" applyFill="1" applyBorder="1" applyAlignment="1">
      <alignment horizontal="right"/>
    </xf>
    <xf numFmtId="167" fontId="45" fillId="0" borderId="57" xfId="0" applyNumberFormat="1" applyFont="1" applyFill="1" applyBorder="1" applyAlignment="1">
      <alignment horizontal="right"/>
    </xf>
    <xf numFmtId="167" fontId="4" fillId="5" borderId="57" xfId="0" applyNumberFormat="1" applyFont="1" applyFill="1" applyBorder="1" applyAlignment="1">
      <alignment horizontal="right"/>
    </xf>
    <xf numFmtId="167" fontId="21" fillId="0" borderId="50" xfId="0" applyNumberFormat="1" applyFont="1" applyBorder="1"/>
    <xf numFmtId="167" fontId="37" fillId="0" borderId="16" xfId="0" applyNumberFormat="1" applyFont="1" applyBorder="1"/>
    <xf numFmtId="167" fontId="21" fillId="0" borderId="75" xfId="0" applyNumberFormat="1" applyFont="1" applyBorder="1"/>
    <xf numFmtId="4" fontId="13" fillId="2" borderId="66" xfId="0" applyNumberFormat="1" applyFont="1" applyFill="1" applyBorder="1"/>
    <xf numFmtId="4" fontId="59" fillId="2" borderId="25" xfId="0" applyNumberFormat="1" applyFont="1" applyFill="1" applyBorder="1" applyAlignment="1"/>
    <xf numFmtId="4" fontId="4" fillId="0" borderId="43" xfId="0" applyNumberFormat="1" applyFont="1" applyBorder="1"/>
    <xf numFmtId="4" fontId="4" fillId="0" borderId="23" xfId="0" applyNumberFormat="1" applyFont="1" applyBorder="1"/>
    <xf numFmtId="4" fontId="4" fillId="5" borderId="23" xfId="1" applyNumberFormat="1" applyFont="1" applyFill="1" applyBorder="1"/>
    <xf numFmtId="4" fontId="4" fillId="0" borderId="45" xfId="0" applyNumberFormat="1" applyFont="1" applyBorder="1"/>
    <xf numFmtId="167" fontId="59" fillId="2" borderId="5" xfId="0" applyNumberFormat="1" applyFont="1" applyFill="1" applyBorder="1" applyAlignment="1"/>
    <xf numFmtId="167" fontId="4" fillId="4" borderId="14" xfId="0" applyNumberFormat="1" applyFont="1" applyFill="1" applyBorder="1"/>
    <xf numFmtId="167" fontId="4" fillId="0" borderId="14" xfId="0" applyNumberFormat="1" applyFont="1" applyBorder="1"/>
    <xf numFmtId="167" fontId="4" fillId="0" borderId="56" xfId="0" applyNumberFormat="1" applyFont="1" applyBorder="1"/>
    <xf numFmtId="167" fontId="4" fillId="4" borderId="56" xfId="0" applyNumberFormat="1" applyFont="1" applyFill="1" applyBorder="1"/>
    <xf numFmtId="167" fontId="4" fillId="0" borderId="49" xfId="0" applyNumberFormat="1" applyFont="1" applyBorder="1"/>
    <xf numFmtId="167" fontId="4" fillId="5" borderId="56" xfId="1" applyNumberFormat="1" applyFont="1" applyFill="1" applyBorder="1"/>
    <xf numFmtId="0" fontId="71" fillId="0" borderId="0" xfId="0" applyFont="1" applyAlignment="1"/>
    <xf numFmtId="0" fontId="0" fillId="0" borderId="0" xfId="0" applyAlignment="1"/>
    <xf numFmtId="0" fontId="1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/>
    <xf numFmtId="3" fontId="18" fillId="2" borderId="13" xfId="0" applyNumberFormat="1" applyFont="1" applyFill="1" applyBorder="1"/>
    <xf numFmtId="3" fontId="18" fillId="6" borderId="13" xfId="0" applyNumberFormat="1" applyFont="1" applyFill="1" applyBorder="1"/>
    <xf numFmtId="3" fontId="4" fillId="4" borderId="13" xfId="0" applyNumberFormat="1" applyFont="1" applyFill="1" applyBorder="1" applyAlignment="1"/>
    <xf numFmtId="3" fontId="4" fillId="5" borderId="46" xfId="0" applyNumberFormat="1" applyFont="1" applyFill="1" applyBorder="1"/>
    <xf numFmtId="3" fontId="14" fillId="2" borderId="61" xfId="0" applyNumberFormat="1" applyFont="1" applyFill="1" applyBorder="1" applyAlignment="1">
      <alignment horizontal="right"/>
    </xf>
    <xf numFmtId="3" fontId="41" fillId="2" borderId="43" xfId="0" applyNumberFormat="1" applyFont="1" applyFill="1" applyBorder="1" applyAlignment="1"/>
    <xf numFmtId="0" fontId="21" fillId="0" borderId="49" xfId="0" applyFont="1" applyFill="1" applyBorder="1"/>
    <xf numFmtId="0" fontId="21" fillId="0" borderId="47" xfId="0" applyFont="1" applyBorder="1"/>
    <xf numFmtId="0" fontId="21" fillId="0" borderId="47" xfId="0" applyFont="1" applyFill="1" applyBorder="1"/>
    <xf numFmtId="3" fontId="14" fillId="5" borderId="66" xfId="0" applyNumberFormat="1" applyFont="1" applyFill="1" applyBorder="1" applyAlignment="1"/>
    <xf numFmtId="3" fontId="28" fillId="0" borderId="25" xfId="0" applyNumberFormat="1" applyFont="1" applyFill="1" applyBorder="1" applyAlignment="1"/>
    <xf numFmtId="3" fontId="28" fillId="0" borderId="67" xfId="0" applyNumberFormat="1" applyFont="1" applyFill="1" applyBorder="1" applyAlignment="1"/>
    <xf numFmtId="3" fontId="14" fillId="4" borderId="43" xfId="0" applyNumberFormat="1" applyFont="1" applyFill="1" applyBorder="1" applyAlignment="1"/>
    <xf numFmtId="3" fontId="28" fillId="2" borderId="84" xfId="0" applyNumberFormat="1" applyFont="1" applyFill="1" applyBorder="1" applyAlignment="1">
      <alignment horizontal="right"/>
    </xf>
    <xf numFmtId="3" fontId="14" fillId="5" borderId="66" xfId="0" applyNumberFormat="1" applyFont="1" applyFill="1" applyBorder="1" applyAlignment="1">
      <alignment shrinkToFit="1"/>
    </xf>
    <xf numFmtId="3" fontId="28" fillId="0" borderId="69" xfId="0" applyNumberFormat="1" applyFont="1" applyFill="1" applyBorder="1" applyAlignment="1"/>
    <xf numFmtId="3" fontId="14" fillId="5" borderId="25" xfId="0" applyNumberFormat="1" applyFont="1" applyFill="1" applyBorder="1" applyAlignment="1"/>
    <xf numFmtId="0" fontId="25" fillId="6" borderId="43" xfId="0" applyFont="1" applyFill="1" applyBorder="1"/>
    <xf numFmtId="3" fontId="30" fillId="6" borderId="45" xfId="0" applyNumberFormat="1" applyFont="1" applyFill="1" applyBorder="1" applyAlignment="1"/>
    <xf numFmtId="3" fontId="14" fillId="10" borderId="84" xfId="0" applyNumberFormat="1" applyFont="1" applyFill="1" applyBorder="1"/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4" fontId="73" fillId="0" borderId="89" xfId="0" applyNumberFormat="1" applyFont="1" applyBorder="1"/>
    <xf numFmtId="4" fontId="73" fillId="0" borderId="43" xfId="0" applyNumberFormat="1" applyFont="1" applyBorder="1"/>
    <xf numFmtId="4" fontId="73" fillId="0" borderId="67" xfId="0" applyNumberFormat="1" applyFont="1" applyBorder="1"/>
    <xf numFmtId="4" fontId="73" fillId="10" borderId="83" xfId="0" applyNumberFormat="1" applyFont="1" applyFill="1" applyBorder="1"/>
    <xf numFmtId="166" fontId="73" fillId="10" borderId="87" xfId="0" applyNumberFormat="1" applyFont="1" applyFill="1" applyBorder="1"/>
    <xf numFmtId="0" fontId="73" fillId="8" borderId="90" xfId="0" applyFont="1" applyFill="1" applyBorder="1"/>
    <xf numFmtId="166" fontId="73" fillId="8" borderId="91" xfId="0" applyNumberFormat="1" applyFont="1" applyFill="1" applyBorder="1"/>
    <xf numFmtId="166" fontId="73" fillId="8" borderId="42" xfId="0" applyNumberFormat="1" applyFont="1" applyFill="1" applyBorder="1"/>
    <xf numFmtId="166" fontId="73" fillId="8" borderId="86" xfId="0" applyNumberFormat="1" applyFont="1" applyFill="1" applyBorder="1"/>
    <xf numFmtId="166" fontId="73" fillId="8" borderId="74" xfId="0" applyNumberFormat="1" applyFont="1" applyFill="1" applyBorder="1"/>
    <xf numFmtId="166" fontId="73" fillId="0" borderId="86" xfId="0" applyNumberFormat="1" applyFont="1" applyBorder="1"/>
    <xf numFmtId="166" fontId="73" fillId="0" borderId="42" xfId="0" applyNumberFormat="1" applyFont="1" applyBorder="1"/>
    <xf numFmtId="166" fontId="14" fillId="2" borderId="3" xfId="0" applyNumberFormat="1" applyFont="1" applyFill="1" applyBorder="1" applyAlignment="1">
      <alignment horizontal="right"/>
    </xf>
    <xf numFmtId="3" fontId="4" fillId="4" borderId="23" xfId="0" applyNumberFormat="1" applyFont="1" applyFill="1" applyBorder="1" applyAlignment="1">
      <alignment horizontal="right"/>
    </xf>
    <xf numFmtId="167" fontId="4" fillId="5" borderId="42" xfId="0" applyNumberFormat="1" applyFont="1" applyFill="1" applyBorder="1" applyAlignment="1">
      <alignment horizontal="right"/>
    </xf>
    <xf numFmtId="167" fontId="13" fillId="2" borderId="26" xfId="0" applyNumberFormat="1" applyFont="1" applyFill="1" applyBorder="1"/>
    <xf numFmtId="3" fontId="4" fillId="4" borderId="13" xfId="0" applyNumberFormat="1" applyFont="1" applyFill="1" applyBorder="1"/>
    <xf numFmtId="3" fontId="59" fillId="2" borderId="61" xfId="0" applyNumberFormat="1" applyFont="1" applyFill="1" applyBorder="1" applyAlignment="1"/>
    <xf numFmtId="3" fontId="4" fillId="5" borderId="45" xfId="0" applyNumberFormat="1" applyFont="1" applyFill="1" applyBorder="1" applyAlignment="1"/>
    <xf numFmtId="3" fontId="65" fillId="6" borderId="43" xfId="0" applyNumberFormat="1" applyFont="1" applyFill="1" applyBorder="1" applyAlignment="1"/>
    <xf numFmtId="3" fontId="24" fillId="4" borderId="43" xfId="0" applyNumberFormat="1" applyFont="1" applyFill="1" applyBorder="1" applyAlignment="1"/>
    <xf numFmtId="3" fontId="24" fillId="4" borderId="45" xfId="0" applyNumberFormat="1" applyFont="1" applyFill="1" applyBorder="1" applyAlignment="1"/>
    <xf numFmtId="0" fontId="24" fillId="0" borderId="6" xfId="0" applyFont="1" applyBorder="1"/>
    <xf numFmtId="0" fontId="24" fillId="0" borderId="15" xfId="0" applyFont="1" applyBorder="1"/>
    <xf numFmtId="0" fontId="24" fillId="0" borderId="47" xfId="0" applyFont="1" applyBorder="1"/>
    <xf numFmtId="3" fontId="16" fillId="4" borderId="43" xfId="0" applyNumberFormat="1" applyFont="1" applyFill="1" applyBorder="1" applyAlignment="1"/>
    <xf numFmtId="167" fontId="4" fillId="0" borderId="42" xfId="0" applyNumberFormat="1" applyFont="1" applyFill="1" applyBorder="1" applyAlignment="1">
      <alignment horizontal="right"/>
    </xf>
    <xf numFmtId="3" fontId="73" fillId="0" borderId="0" xfId="0" applyNumberFormat="1" applyFont="1"/>
    <xf numFmtId="4" fontId="73" fillId="0" borderId="0" xfId="0" applyNumberFormat="1" applyFont="1"/>
    <xf numFmtId="167" fontId="21" fillId="0" borderId="16" xfId="0" applyNumberFormat="1" applyFont="1" applyBorder="1"/>
    <xf numFmtId="4" fontId="13" fillId="2" borderId="23" xfId="0" applyNumberFormat="1" applyFont="1" applyFill="1" applyBorder="1"/>
    <xf numFmtId="167" fontId="13" fillId="2" borderId="32" xfId="0" applyNumberFormat="1" applyFont="1" applyFill="1" applyBorder="1"/>
    <xf numFmtId="167" fontId="13" fillId="6" borderId="101" xfId="0" applyNumberFormat="1" applyFont="1" applyFill="1" applyBorder="1"/>
    <xf numFmtId="167" fontId="37" fillId="0" borderId="102" xfId="0" applyNumberFormat="1" applyFont="1" applyBorder="1"/>
    <xf numFmtId="4" fontId="47" fillId="6" borderId="85" xfId="0" applyNumberFormat="1" applyFont="1" applyFill="1" applyBorder="1"/>
    <xf numFmtId="4" fontId="51" fillId="0" borderId="68" xfId="0" applyNumberFormat="1" applyFont="1" applyBorder="1"/>
    <xf numFmtId="3" fontId="20" fillId="6" borderId="61" xfId="0" applyNumberFormat="1" applyFont="1" applyFill="1" applyBorder="1"/>
    <xf numFmtId="3" fontId="50" fillId="6" borderId="43" xfId="0" applyNumberFormat="1" applyFont="1" applyFill="1" applyBorder="1" applyAlignment="1"/>
    <xf numFmtId="3" fontId="53" fillId="5" borderId="69" xfId="0" applyNumberFormat="1" applyFont="1" applyFill="1" applyBorder="1"/>
    <xf numFmtId="3" fontId="20" fillId="2" borderId="62" xfId="0" applyNumberFormat="1" applyFont="1" applyFill="1" applyBorder="1" applyAlignment="1">
      <alignment horizontal="right"/>
    </xf>
    <xf numFmtId="3" fontId="20" fillId="2" borderId="42" xfId="0" applyNumberFormat="1" applyFont="1" applyFill="1" applyBorder="1" applyAlignment="1">
      <alignment horizontal="right"/>
    </xf>
    <xf numFmtId="3" fontId="20" fillId="4" borderId="24" xfId="0" applyNumberFormat="1" applyFont="1" applyFill="1" applyBorder="1" applyAlignment="1">
      <alignment horizontal="right"/>
    </xf>
    <xf numFmtId="3" fontId="46" fillId="0" borderId="48" xfId="1" applyNumberFormat="1" applyFont="1" applyFill="1" applyBorder="1" applyAlignment="1">
      <alignment horizontal="right"/>
    </xf>
    <xf numFmtId="0" fontId="18" fillId="6" borderId="61" xfId="0" applyFont="1" applyFill="1" applyBorder="1"/>
    <xf numFmtId="3" fontId="49" fillId="6" borderId="43" xfId="0" applyNumberFormat="1" applyFont="1" applyFill="1" applyBorder="1" applyAlignment="1"/>
    <xf numFmtId="0" fontId="22" fillId="5" borderId="69" xfId="0" applyFont="1" applyFill="1" applyBorder="1"/>
    <xf numFmtId="3" fontId="25" fillId="6" borderId="62" xfId="0" applyNumberFormat="1" applyFont="1" applyFill="1" applyBorder="1"/>
    <xf numFmtId="3" fontId="42" fillId="6" borderId="42" xfId="0" applyNumberFormat="1" applyFont="1" applyFill="1" applyBorder="1" applyAlignment="1"/>
    <xf numFmtId="3" fontId="42" fillId="4" borderId="24" xfId="0" applyNumberFormat="1" applyFont="1" applyFill="1" applyBorder="1" applyAlignment="1"/>
    <xf numFmtId="3" fontId="46" fillId="4" borderId="48" xfId="1" applyNumberFormat="1" applyFont="1" applyFill="1" applyBorder="1" applyAlignment="1">
      <alignment horizontal="right"/>
    </xf>
    <xf numFmtId="167" fontId="17" fillId="0" borderId="102" xfId="0" applyNumberFormat="1" applyFont="1" applyBorder="1"/>
    <xf numFmtId="0" fontId="11" fillId="3" borderId="52" xfId="0" applyFont="1" applyFill="1" applyBorder="1" applyAlignment="1"/>
    <xf numFmtId="0" fontId="11" fillId="3" borderId="35" xfId="0" applyFont="1" applyFill="1" applyBorder="1" applyAlignment="1"/>
    <xf numFmtId="167" fontId="11" fillId="3" borderId="100" xfId="0" applyNumberFormat="1" applyFont="1" applyFill="1" applyBorder="1" applyAlignment="1">
      <alignment horizontal="right"/>
    </xf>
    <xf numFmtId="3" fontId="11" fillId="3" borderId="100" xfId="0" applyNumberFormat="1" applyFont="1" applyFill="1" applyBorder="1" applyAlignment="1"/>
    <xf numFmtId="4" fontId="19" fillId="3" borderId="103" xfId="0" applyNumberFormat="1" applyFont="1" applyFill="1" applyBorder="1"/>
    <xf numFmtId="3" fontId="4" fillId="6" borderId="43" xfId="0" applyNumberFormat="1" applyFont="1" applyFill="1" applyBorder="1"/>
    <xf numFmtId="3" fontId="56" fillId="3" borderId="33" xfId="0" applyNumberFormat="1" applyFont="1" applyFill="1" applyBorder="1" applyAlignment="1"/>
    <xf numFmtId="3" fontId="56" fillId="3" borderId="52" xfId="0" applyNumberFormat="1" applyFont="1" applyFill="1" applyBorder="1" applyAlignment="1"/>
    <xf numFmtId="167" fontId="34" fillId="6" borderId="16" xfId="0" applyNumberFormat="1" applyFont="1" applyFill="1" applyBorder="1"/>
    <xf numFmtId="0" fontId="76" fillId="0" borderId="0" xfId="0" applyFont="1"/>
    <xf numFmtId="4" fontId="76" fillId="0" borderId="0" xfId="0" applyNumberFormat="1" applyFont="1"/>
    <xf numFmtId="0" fontId="77" fillId="0" borderId="0" xfId="0" applyFont="1"/>
    <xf numFmtId="0" fontId="73" fillId="0" borderId="0" xfId="0" applyFont="1" applyAlignment="1">
      <alignment wrapText="1"/>
    </xf>
    <xf numFmtId="4" fontId="73" fillId="0" borderId="0" xfId="0" applyNumberFormat="1" applyFont="1" applyAlignment="1">
      <alignment wrapText="1"/>
    </xf>
    <xf numFmtId="167" fontId="76" fillId="0" borderId="0" xfId="0" applyNumberFormat="1" applyFont="1"/>
    <xf numFmtId="0" fontId="76" fillId="0" borderId="0" xfId="0" applyFont="1" applyAlignment="1">
      <alignment horizontal="center"/>
    </xf>
    <xf numFmtId="49" fontId="29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5" xfId="0" applyFont="1" applyFill="1" applyBorder="1"/>
    <xf numFmtId="0" fontId="17" fillId="2" borderId="11" xfId="0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49" fontId="17" fillId="2" borderId="21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27" xfId="0" applyFont="1" applyFill="1" applyBorder="1" applyAlignment="1">
      <alignment horizontal="center"/>
    </xf>
    <xf numFmtId="49" fontId="17" fillId="2" borderId="28" xfId="0" applyNumberFormat="1" applyFont="1" applyFill="1" applyBorder="1" applyAlignment="1">
      <alignment horizontal="center"/>
    </xf>
    <xf numFmtId="49" fontId="17" fillId="2" borderId="29" xfId="0" applyNumberFormat="1" applyFont="1" applyFill="1" applyBorder="1" applyAlignment="1">
      <alignment horizontal="center"/>
    </xf>
    <xf numFmtId="0" fontId="17" fillId="2" borderId="29" xfId="0" applyFont="1" applyFill="1" applyBorder="1"/>
    <xf numFmtId="167" fontId="79" fillId="7" borderId="98" xfId="0" applyNumberFormat="1" applyFont="1" applyFill="1" applyBorder="1" applyAlignment="1">
      <alignment horizontal="center" vertical="center"/>
    </xf>
    <xf numFmtId="167" fontId="79" fillId="7" borderId="92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/>
    <xf numFmtId="4" fontId="4" fillId="0" borderId="15" xfId="0" applyNumberFormat="1" applyFont="1" applyFill="1" applyBorder="1" applyAlignment="1">
      <alignment horizontal="right"/>
    </xf>
    <xf numFmtId="0" fontId="14" fillId="6" borderId="18" xfId="0" applyFont="1" applyFill="1" applyBorder="1" applyAlignment="1">
      <alignment horizontal="center"/>
    </xf>
    <xf numFmtId="49" fontId="14" fillId="6" borderId="43" xfId="0" applyNumberFormat="1" applyFont="1" applyFill="1" applyBorder="1" applyAlignment="1">
      <alignment horizontal="left"/>
    </xf>
    <xf numFmtId="0" fontId="14" fillId="6" borderId="43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left"/>
    </xf>
    <xf numFmtId="167" fontId="14" fillId="6" borderId="16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left" wrapText="1"/>
    </xf>
    <xf numFmtId="167" fontId="0" fillId="0" borderId="17" xfId="0" applyNumberFormat="1" applyBorder="1"/>
    <xf numFmtId="0" fontId="26" fillId="0" borderId="4" xfId="0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left"/>
    </xf>
    <xf numFmtId="0" fontId="16" fillId="2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49" fontId="20" fillId="2" borderId="13" xfId="0" applyNumberFormat="1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1" fillId="2" borderId="59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2" borderId="6" xfId="0" applyFont="1" applyFill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5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2" borderId="5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0" fillId="2" borderId="13" xfId="0" applyNumberFormat="1" applyFont="1" applyFill="1" applyBorder="1" applyAlignment="1">
      <alignment horizontal="left" wrapText="1"/>
    </xf>
    <xf numFmtId="0" fontId="4" fillId="0" borderId="14" xfId="0" applyFont="1" applyBorder="1"/>
    <xf numFmtId="0" fontId="22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18" fillId="3" borderId="33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20" fillId="2" borderId="40" xfId="0" applyFont="1" applyFill="1" applyBorder="1" applyAlignment="1">
      <alignment wrapText="1"/>
    </xf>
    <xf numFmtId="0" fontId="20" fillId="2" borderId="5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88" xfId="0" applyBorder="1" applyAlignment="1"/>
    <xf numFmtId="0" fontId="11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16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left" wrapText="1"/>
    </xf>
    <xf numFmtId="49" fontId="18" fillId="2" borderId="13" xfId="0" applyNumberFormat="1" applyFont="1" applyFill="1" applyBorder="1" applyAlignment="1">
      <alignment horizontal="left" wrapText="1"/>
    </xf>
    <xf numFmtId="49" fontId="18" fillId="2" borderId="43" xfId="0" applyNumberFormat="1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0" fontId="11" fillId="3" borderId="37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wrapText="1"/>
    </xf>
    <xf numFmtId="0" fontId="18" fillId="2" borderId="40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49" fontId="18" fillId="2" borderId="13" xfId="0" applyNumberFormat="1" applyFont="1" applyFill="1" applyBorder="1" applyAlignment="1">
      <alignment horizontal="left"/>
    </xf>
    <xf numFmtId="49" fontId="18" fillId="2" borderId="14" xfId="0" applyNumberFormat="1" applyFont="1" applyFill="1" applyBorder="1" applyAlignment="1">
      <alignment horizontal="left"/>
    </xf>
    <xf numFmtId="0" fontId="30" fillId="6" borderId="15" xfId="0" applyFont="1" applyFill="1" applyBorder="1" applyAlignment="1"/>
    <xf numFmtId="0" fontId="31" fillId="0" borderId="14" xfId="0" applyFont="1" applyBorder="1" applyAlignment="1"/>
    <xf numFmtId="0" fontId="31" fillId="0" borderId="16" xfId="0" applyFont="1" applyBorder="1" applyAlignment="1"/>
    <xf numFmtId="49" fontId="18" fillId="2" borderId="14" xfId="0" applyNumberFormat="1" applyFont="1" applyFill="1" applyBorder="1" applyAlignment="1">
      <alignment horizontal="left" wrapText="1"/>
    </xf>
    <xf numFmtId="0" fontId="18" fillId="2" borderId="5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18" fillId="2" borderId="14" xfId="0" applyFont="1" applyFill="1" applyBorder="1" applyAlignment="1">
      <alignment horizontal="left"/>
    </xf>
    <xf numFmtId="0" fontId="38" fillId="0" borderId="0" xfId="0" applyFont="1" applyAlignment="1"/>
    <xf numFmtId="0" fontId="18" fillId="0" borderId="14" xfId="0" applyFont="1" applyBorder="1" applyAlignment="1">
      <alignment horizontal="left"/>
    </xf>
    <xf numFmtId="0" fontId="18" fillId="2" borderId="13" xfId="0" applyFont="1" applyFill="1" applyBorder="1" applyAlignment="1"/>
    <xf numFmtId="0" fontId="0" fillId="0" borderId="14" xfId="0" applyBorder="1" applyAlignment="1"/>
    <xf numFmtId="0" fontId="11" fillId="3" borderId="33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/>
    <xf numFmtId="0" fontId="43" fillId="0" borderId="14" xfId="0" applyFont="1" applyBorder="1" applyAlignment="1"/>
    <xf numFmtId="0" fontId="43" fillId="0" borderId="16" xfId="0" applyFont="1" applyBorder="1" applyAlignment="1"/>
    <xf numFmtId="0" fontId="42" fillId="6" borderId="13" xfId="0" applyFont="1" applyFill="1" applyBorder="1" applyAlignment="1"/>
    <xf numFmtId="0" fontId="42" fillId="6" borderId="54" xfId="0" applyFont="1" applyFill="1" applyBorder="1" applyAlignment="1"/>
    <xf numFmtId="0" fontId="55" fillId="6" borderId="13" xfId="0" applyFont="1" applyFill="1" applyBorder="1" applyAlignment="1"/>
    <xf numFmtId="0" fontId="12" fillId="0" borderId="14" xfId="0" applyFont="1" applyBorder="1" applyAlignment="1"/>
    <xf numFmtId="0" fontId="55" fillId="4" borderId="13" xfId="0" applyFont="1" applyFill="1" applyBorder="1" applyAlignment="1"/>
    <xf numFmtId="0" fontId="0" fillId="0" borderId="16" xfId="0" applyBorder="1" applyAlignment="1"/>
    <xf numFmtId="49" fontId="18" fillId="6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8" fillId="2" borderId="14" xfId="0" applyFont="1" applyFill="1" applyBorder="1" applyAlignment="1"/>
    <xf numFmtId="49" fontId="14" fillId="2" borderId="13" xfId="0" applyNumberFormat="1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14" fontId="26" fillId="2" borderId="60" xfId="0" applyNumberFormat="1" applyFont="1" applyFill="1" applyBorder="1" applyAlignment="1">
      <alignment horizontal="center"/>
    </xf>
    <xf numFmtId="0" fontId="0" fillId="0" borderId="61" xfId="0" applyBorder="1" applyAlignment="1"/>
    <xf numFmtId="0" fontId="0" fillId="0" borderId="64" xfId="0" applyBorder="1" applyAlignment="1"/>
    <xf numFmtId="0" fontId="33" fillId="2" borderId="13" xfId="0" applyFont="1" applyFill="1" applyBorder="1" applyAlignment="1"/>
    <xf numFmtId="0" fontId="33" fillId="2" borderId="14" xfId="0" applyFont="1" applyFill="1" applyBorder="1" applyAlignment="1"/>
    <xf numFmtId="0" fontId="33" fillId="2" borderId="16" xfId="0" applyFont="1" applyFill="1" applyBorder="1" applyAlignment="1"/>
    <xf numFmtId="0" fontId="18" fillId="3" borderId="104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wrapText="1"/>
    </xf>
    <xf numFmtId="0" fontId="22" fillId="0" borderId="53" xfId="0" applyFont="1" applyBorder="1" applyAlignment="1">
      <alignment wrapText="1"/>
    </xf>
    <xf numFmtId="0" fontId="18" fillId="2" borderId="7" xfId="0" applyFont="1" applyFill="1" applyBorder="1" applyAlignment="1">
      <alignment wrapText="1"/>
    </xf>
    <xf numFmtId="49" fontId="18" fillId="2" borderId="16" xfId="0" applyNumberFormat="1" applyFont="1" applyFill="1" applyBorder="1" applyAlignment="1">
      <alignment horizontal="left"/>
    </xf>
    <xf numFmtId="49" fontId="18" fillId="2" borderId="40" xfId="0" applyNumberFormat="1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left"/>
    </xf>
    <xf numFmtId="0" fontId="41" fillId="2" borderId="43" xfId="0" applyFont="1" applyFill="1" applyBorder="1" applyAlignment="1"/>
    <xf numFmtId="0" fontId="0" fillId="0" borderId="43" xfId="0" applyBorder="1" applyAlignment="1"/>
    <xf numFmtId="0" fontId="0" fillId="0" borderId="13" xfId="0" applyBorder="1" applyAlignment="1"/>
    <xf numFmtId="0" fontId="18" fillId="2" borderId="43" xfId="0" applyFont="1" applyFill="1" applyBorder="1" applyAlignment="1">
      <alignment horizontal="left" wrapText="1"/>
    </xf>
    <xf numFmtId="0" fontId="18" fillId="2" borderId="13" xfId="0" applyFont="1" applyFill="1" applyBorder="1" applyAlignment="1">
      <alignment horizontal="left" wrapText="1"/>
    </xf>
    <xf numFmtId="0" fontId="18" fillId="0" borderId="4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49" fontId="57" fillId="2" borderId="43" xfId="0" applyNumberFormat="1" applyFont="1" applyFill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78" fillId="0" borderId="0" xfId="0" applyFont="1" applyAlignment="1"/>
    <xf numFmtId="0" fontId="76" fillId="0" borderId="0" xfId="0" applyFont="1" applyAlignment="1"/>
    <xf numFmtId="0" fontId="76" fillId="0" borderId="2" xfId="0" applyFont="1" applyBorder="1" applyAlignment="1"/>
    <xf numFmtId="0" fontId="76" fillId="0" borderId="3" xfId="0" applyFont="1" applyBorder="1" applyAlignment="1"/>
    <xf numFmtId="0" fontId="13" fillId="0" borderId="63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0" fontId="76" fillId="0" borderId="9" xfId="0" applyFont="1" applyBorder="1" applyAlignment="1"/>
    <xf numFmtId="0" fontId="76" fillId="0" borderId="10" xfId="0" applyFont="1" applyBorder="1" applyAlignment="1"/>
    <xf numFmtId="0" fontId="76" fillId="0" borderId="6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76" fillId="0" borderId="5" xfId="0" applyFont="1" applyBorder="1" applyAlignment="1"/>
    <xf numFmtId="0" fontId="76" fillId="0" borderId="7" xfId="0" applyFont="1" applyBorder="1" applyAlignment="1"/>
    <xf numFmtId="0" fontId="76" fillId="0" borderId="5" xfId="0" applyFont="1" applyBorder="1" applyAlignment="1">
      <alignment horizontal="center" shrinkToFit="1"/>
    </xf>
    <xf numFmtId="0" fontId="15" fillId="2" borderId="6" xfId="0" applyFont="1" applyFill="1" applyBorder="1" applyAlignment="1">
      <alignment horizontal="center"/>
    </xf>
    <xf numFmtId="0" fontId="76" fillId="0" borderId="7" xfId="0" applyFont="1" applyBorder="1" applyAlignment="1">
      <alignment horizontal="center"/>
    </xf>
    <xf numFmtId="0" fontId="76" fillId="0" borderId="31" xfId="0" applyFont="1" applyBorder="1" applyAlignment="1">
      <alignment horizontal="center" vertical="center" shrinkToFit="1"/>
    </xf>
    <xf numFmtId="0" fontId="76" fillId="0" borderId="31" xfId="0" applyFont="1" applyBorder="1" applyAlignment="1">
      <alignment horizontal="center"/>
    </xf>
    <xf numFmtId="0" fontId="76" fillId="0" borderId="88" xfId="0" applyFont="1" applyBorder="1" applyAlignment="1"/>
    <xf numFmtId="0" fontId="4" fillId="2" borderId="67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76" fillId="0" borderId="56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/>
    </xf>
    <xf numFmtId="0" fontId="80" fillId="0" borderId="43" xfId="0" applyFont="1" applyBorder="1" applyAlignment="1"/>
    <xf numFmtId="0" fontId="80" fillId="0" borderId="25" xfId="0" applyFont="1" applyBorder="1" applyAlignment="1"/>
    <xf numFmtId="0" fontId="80" fillId="0" borderId="40" xfId="0" applyFont="1" applyBorder="1" applyAlignment="1"/>
    <xf numFmtId="0" fontId="18" fillId="2" borderId="43" xfId="0" applyFont="1" applyFill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18" fillId="2" borderId="14" xfId="0" applyFont="1" applyFill="1" applyBorder="1" applyAlignment="1">
      <alignment wrapText="1"/>
    </xf>
    <xf numFmtId="0" fontId="22" fillId="2" borderId="14" xfId="0" applyFont="1" applyFill="1" applyBorder="1" applyAlignment="1">
      <alignment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7" fillId="2" borderId="13" xfId="0" applyNumberFormat="1" applyFont="1" applyFill="1" applyBorder="1" applyAlignment="1">
      <alignment horizontal="left"/>
    </xf>
    <xf numFmtId="49" fontId="57" fillId="2" borderId="14" xfId="0" applyNumberFormat="1" applyFont="1" applyFill="1" applyBorder="1" applyAlignment="1">
      <alignment horizontal="left"/>
    </xf>
    <xf numFmtId="0" fontId="18" fillId="0" borderId="14" xfId="0" applyFont="1" applyBorder="1" applyAlignment="1">
      <alignment horizontal="left" wrapText="1"/>
    </xf>
    <xf numFmtId="0" fontId="18" fillId="2" borderId="14" xfId="0" applyFont="1" applyFill="1" applyBorder="1" applyAlignment="1">
      <alignment horizontal="left" wrapText="1"/>
    </xf>
    <xf numFmtId="49" fontId="57" fillId="2" borderId="13" xfId="0" applyNumberFormat="1" applyFont="1" applyFill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40" fillId="2" borderId="82" xfId="0" applyFont="1" applyFill="1" applyBorder="1" applyAlignment="1"/>
    <xf numFmtId="0" fontId="0" fillId="0" borderId="77" xfId="0" applyBorder="1" applyAlignment="1"/>
    <xf numFmtId="0" fontId="0" fillId="0" borderId="78" xfId="0" applyBorder="1" applyAlignment="1"/>
    <xf numFmtId="0" fontId="9" fillId="2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0" fillId="7" borderId="4" xfId="0" applyFill="1" applyBorder="1" applyAlignment="1">
      <alignment vertical="center"/>
    </xf>
    <xf numFmtId="0" fontId="0" fillId="0" borderId="4" xfId="0" applyBorder="1" applyAlignment="1"/>
    <xf numFmtId="0" fontId="0" fillId="0" borderId="80" xfId="0" applyBorder="1" applyAlignment="1"/>
    <xf numFmtId="0" fontId="0" fillId="7" borderId="51" xfId="0" applyFill="1" applyBorder="1" applyAlignment="1">
      <alignment vertical="center"/>
    </xf>
    <xf numFmtId="0" fontId="0" fillId="0" borderId="56" xfId="0" applyBorder="1" applyAlignment="1"/>
    <xf numFmtId="0" fontId="0" fillId="0" borderId="57" xfId="0" applyBorder="1" applyAlignment="1"/>
    <xf numFmtId="0" fontId="0" fillId="0" borderId="71" xfId="0" applyBorder="1" applyAlignment="1"/>
    <xf numFmtId="0" fontId="0" fillId="0" borderId="81" xfId="0" applyBorder="1" applyAlignment="1"/>
    <xf numFmtId="0" fontId="0" fillId="0" borderId="29" xfId="0" applyBorder="1" applyAlignment="1"/>
    <xf numFmtId="0" fontId="0" fillId="0" borderId="36" xfId="0" applyBorder="1" applyAlignment="1"/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4" fillId="9" borderId="1" xfId="0" applyFont="1" applyFill="1" applyBorder="1" applyAlignment="1">
      <alignment horizontal="left"/>
    </xf>
    <xf numFmtId="0" fontId="71" fillId="0" borderId="2" xfId="0" applyFont="1" applyBorder="1" applyAlignment="1"/>
    <xf numFmtId="0" fontId="73" fillId="0" borderId="13" xfId="0" applyFont="1" applyBorder="1" applyAlignment="1">
      <alignment wrapText="1"/>
    </xf>
    <xf numFmtId="0" fontId="73" fillId="0" borderId="14" xfId="0" applyFont="1" applyBorder="1" applyAlignment="1"/>
    <xf numFmtId="0" fontId="73" fillId="0" borderId="16" xfId="0" applyFont="1" applyBorder="1" applyAlignment="1"/>
    <xf numFmtId="0" fontId="28" fillId="0" borderId="82" xfId="0" applyFont="1" applyFill="1" applyBorder="1" applyAlignment="1">
      <alignment horizontal="left" wrapText="1"/>
    </xf>
    <xf numFmtId="0" fontId="71" fillId="0" borderId="77" xfId="0" applyFont="1" applyBorder="1" applyAlignment="1">
      <alignment horizontal="left" wrapText="1"/>
    </xf>
    <xf numFmtId="0" fontId="71" fillId="0" borderId="78" xfId="0" applyFont="1" applyBorder="1" applyAlignment="1">
      <alignment horizontal="left" wrapText="1"/>
    </xf>
    <xf numFmtId="0" fontId="14" fillId="0" borderId="13" xfId="0" applyFont="1" applyBorder="1" applyAlignment="1"/>
    <xf numFmtId="0" fontId="1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/>
    <xf numFmtId="0" fontId="73" fillId="0" borderId="13" xfId="0" applyFont="1" applyBorder="1" applyAlignment="1"/>
    <xf numFmtId="0" fontId="14" fillId="0" borderId="13" xfId="0" applyFont="1" applyBorder="1" applyAlignment="1">
      <alignment wrapText="1"/>
    </xf>
    <xf numFmtId="0" fontId="14" fillId="0" borderId="51" xfId="0" applyFont="1" applyBorder="1" applyAlignment="1"/>
    <xf numFmtId="0" fontId="73" fillId="0" borderId="56" xfId="0" applyFont="1" applyBorder="1" applyAlignment="1"/>
    <xf numFmtId="0" fontId="73" fillId="0" borderId="57" xfId="0" applyFont="1" applyBorder="1" applyAlignment="1"/>
    <xf numFmtId="0" fontId="7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1" fillId="0" borderId="0" xfId="0" applyFont="1" applyBorder="1" applyAlignment="1"/>
    <xf numFmtId="0" fontId="0" fillId="5" borderId="9" xfId="0" applyFill="1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mruColors>
      <color rgb="FFCCFFCC"/>
      <color rgb="FF99FF99"/>
      <color rgb="FF99FFCC"/>
      <color rgb="FF97D50D"/>
      <color rgb="FFFFFF99"/>
      <color rgb="FFB1F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E10" zoomScaleNormal="100" zoomScaleSheetLayoutView="100" workbookViewId="0">
      <selection activeCell="E55" sqref="E55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5546875" style="818" customWidth="1"/>
    <col min="8" max="8" width="6.33203125" style="825" customWidth="1"/>
    <col min="9" max="9" width="12.6640625" customWidth="1"/>
    <col min="10" max="10" width="11.88671875" customWidth="1"/>
    <col min="11" max="11" width="12" style="818" customWidth="1"/>
    <col min="12" max="12" width="5.44140625" style="825" customWidth="1"/>
    <col min="13" max="14" width="12.6640625" customWidth="1"/>
    <col min="15" max="15" width="12.6640625" style="818" customWidth="1"/>
    <col min="16" max="16" width="7.109375" style="825" customWidth="1"/>
  </cols>
  <sheetData>
    <row r="1" spans="1:16" ht="18.600000000000001" x14ac:dyDescent="0.3">
      <c r="A1" s="1" t="s">
        <v>0</v>
      </c>
      <c r="B1" s="2"/>
      <c r="C1" s="2"/>
      <c r="D1" s="2"/>
      <c r="E1" s="3"/>
      <c r="F1" s="3"/>
      <c r="G1" s="809"/>
      <c r="H1" s="819"/>
      <c r="I1" s="4"/>
      <c r="J1" s="4"/>
      <c r="K1" s="826"/>
      <c r="L1" s="838"/>
      <c r="M1" s="4"/>
      <c r="N1" s="4"/>
      <c r="P1" s="856"/>
    </row>
    <row r="2" spans="1:16" ht="15" thickBot="1" x14ac:dyDescent="0.35">
      <c r="A2" s="5"/>
      <c r="E2" s="3"/>
      <c r="F2" s="3"/>
      <c r="G2" s="809"/>
      <c r="H2" s="819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760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762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758</v>
      </c>
      <c r="G6" s="1426" t="s">
        <v>745</v>
      </c>
      <c r="H6" s="1427"/>
      <c r="I6" s="1411" t="s">
        <v>9</v>
      </c>
      <c r="J6" s="1409" t="s">
        <v>759</v>
      </c>
      <c r="K6" s="1426" t="s">
        <v>745</v>
      </c>
      <c r="L6" s="1427"/>
      <c r="M6" s="1455" t="s">
        <v>9</v>
      </c>
      <c r="N6" s="1457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438" t="s">
        <v>14</v>
      </c>
      <c r="B9" s="1439"/>
      <c r="C9" s="1439"/>
      <c r="D9" s="1439"/>
      <c r="E9" s="23">
        <f>SUM(E10,E19,E28,E36,E45,E58)</f>
        <v>404972</v>
      </c>
      <c r="F9" s="24">
        <f>SUM(F10,F19,F28,F36,F45,F58)</f>
        <v>404972</v>
      </c>
      <c r="G9" s="810">
        <f>SUM(G10,G19,G28,G36,G45,G58)</f>
        <v>287505.82</v>
      </c>
      <c r="H9" s="821">
        <f>PRODUCT(G9/F9,100)</f>
        <v>70.993999585156502</v>
      </c>
      <c r="I9" s="25">
        <v>4500</v>
      </c>
      <c r="J9" s="120">
        <v>4500</v>
      </c>
      <c r="K9" s="827">
        <v>3500</v>
      </c>
      <c r="L9" s="839">
        <f>PRODUCT(K9/J9,100)</f>
        <v>77.777777777777786</v>
      </c>
      <c r="M9" s="27">
        <f>SUM(E9,I9)</f>
        <v>409472</v>
      </c>
      <c r="N9" s="26">
        <f>SUM(F9,J9)</f>
        <v>409472</v>
      </c>
      <c r="O9" s="851">
        <f>SUM(G9,K9)</f>
        <v>291005.82</v>
      </c>
      <c r="P9" s="857">
        <f>PRODUCT(O9/N9,100)</f>
        <v>71.068551695842459</v>
      </c>
    </row>
    <row r="10" spans="1:16" ht="15" thickTop="1" x14ac:dyDescent="0.3">
      <c r="A10" s="28" t="s">
        <v>15</v>
      </c>
      <c r="B10" s="1440" t="s">
        <v>16</v>
      </c>
      <c r="C10" s="1441"/>
      <c r="D10" s="1441"/>
      <c r="E10" s="29">
        <f>SUM(E11:E18)</f>
        <v>116139</v>
      </c>
      <c r="F10" s="30">
        <f>SUM(F11:F18)</f>
        <v>116139</v>
      </c>
      <c r="G10" s="811">
        <f>SUM(G11:G18)</f>
        <v>81820.239999999991</v>
      </c>
      <c r="H10" s="822">
        <f>PRODUCT(G10/F10,100)</f>
        <v>70.450270796201096</v>
      </c>
      <c r="I10" s="31"/>
      <c r="J10" s="33"/>
      <c r="K10" s="828"/>
      <c r="L10" s="840"/>
      <c r="M10" s="34">
        <f>SUM(E10)</f>
        <v>116139</v>
      </c>
      <c r="N10" s="32">
        <f t="shared" ref="N10:N18" si="0">SUM(F10,J10)</f>
        <v>116139</v>
      </c>
      <c r="O10" s="852">
        <f t="shared" ref="O10:O18" si="1">SUM(G10,K10)</f>
        <v>81820.239999999991</v>
      </c>
      <c r="P10" s="858">
        <f>PRODUCT(O10/N10,100)</f>
        <v>70.450270796201096</v>
      </c>
    </row>
    <row r="11" spans="1:16" ht="28.2" customHeight="1" x14ac:dyDescent="0.3">
      <c r="A11" s="35"/>
      <c r="B11" s="36" t="s">
        <v>17</v>
      </c>
      <c r="C11" s="36" t="s">
        <v>18</v>
      </c>
      <c r="D11" s="37" t="s">
        <v>19</v>
      </c>
      <c r="E11" s="38">
        <v>700</v>
      </c>
      <c r="F11" s="39">
        <v>700</v>
      </c>
      <c r="G11" s="812">
        <v>287.83999999999997</v>
      </c>
      <c r="H11" s="823">
        <f>PRODUCT(G11/F11,100)</f>
        <v>41.12</v>
      </c>
      <c r="I11" s="40"/>
      <c r="J11" s="41"/>
      <c r="K11" s="829"/>
      <c r="L11" s="841"/>
      <c r="M11" s="42">
        <f>SUM(E11)</f>
        <v>700</v>
      </c>
      <c r="N11" s="43">
        <f t="shared" si="0"/>
        <v>700</v>
      </c>
      <c r="O11" s="853">
        <f t="shared" si="1"/>
        <v>287.83999999999997</v>
      </c>
      <c r="P11" s="859">
        <f>PRODUCT(O11/N11,100)</f>
        <v>41.12</v>
      </c>
    </row>
    <row r="12" spans="1:16" ht="15" customHeight="1" x14ac:dyDescent="0.3">
      <c r="A12" s="35"/>
      <c r="B12" s="36" t="s">
        <v>20</v>
      </c>
      <c r="C12" s="36" t="s">
        <v>21</v>
      </c>
      <c r="D12" s="37" t="s">
        <v>22</v>
      </c>
      <c r="E12" s="38">
        <v>1000</v>
      </c>
      <c r="F12" s="39">
        <v>1000</v>
      </c>
      <c r="G12" s="812">
        <v>437.96</v>
      </c>
      <c r="H12" s="823">
        <f t="shared" ref="H12:H18" si="2">PRODUCT(G12/F12,100)</f>
        <v>43.795999999999999</v>
      </c>
      <c r="I12" s="40"/>
      <c r="J12" s="41"/>
      <c r="K12" s="829"/>
      <c r="L12" s="841"/>
      <c r="M12" s="42">
        <f>SUM(I12,E12)</f>
        <v>1000</v>
      </c>
      <c r="N12" s="43">
        <f t="shared" si="0"/>
        <v>1000</v>
      </c>
      <c r="O12" s="853">
        <f t="shared" si="1"/>
        <v>437.96</v>
      </c>
      <c r="P12" s="859">
        <f t="shared" ref="P12:P18" si="3">PRODUCT(O12/N12,100)</f>
        <v>43.795999999999999</v>
      </c>
    </row>
    <row r="13" spans="1:16" ht="55.2" customHeight="1" x14ac:dyDescent="0.3">
      <c r="A13" s="35"/>
      <c r="B13" s="44" t="s">
        <v>17</v>
      </c>
      <c r="C13" s="45" t="s">
        <v>23</v>
      </c>
      <c r="D13" s="46" t="s">
        <v>24</v>
      </c>
      <c r="E13" s="47">
        <v>21754</v>
      </c>
      <c r="F13" s="48">
        <v>21754</v>
      </c>
      <c r="G13" s="813">
        <v>18597.900000000001</v>
      </c>
      <c r="H13" s="823">
        <f t="shared" si="2"/>
        <v>85.491863565321324</v>
      </c>
      <c r="I13" s="40"/>
      <c r="J13" s="41"/>
      <c r="K13" s="829"/>
      <c r="L13" s="841"/>
      <c r="M13" s="49">
        <f>SUM(E13)</f>
        <v>21754</v>
      </c>
      <c r="N13" s="43">
        <f t="shared" si="0"/>
        <v>21754</v>
      </c>
      <c r="O13" s="853">
        <f t="shared" si="1"/>
        <v>18597.900000000001</v>
      </c>
      <c r="P13" s="859">
        <f t="shared" si="3"/>
        <v>85.491863565321324</v>
      </c>
    </row>
    <row r="14" spans="1:16" ht="27" x14ac:dyDescent="0.3">
      <c r="A14" s="35"/>
      <c r="B14" s="36" t="s">
        <v>17</v>
      </c>
      <c r="C14" s="50" t="s">
        <v>25</v>
      </c>
      <c r="D14" s="51" t="s">
        <v>26</v>
      </c>
      <c r="E14" s="38">
        <v>5000</v>
      </c>
      <c r="F14" s="39">
        <v>5000</v>
      </c>
      <c r="G14" s="812">
        <v>2774.7</v>
      </c>
      <c r="H14" s="823">
        <f t="shared" si="2"/>
        <v>55.494</v>
      </c>
      <c r="I14" s="40"/>
      <c r="J14" s="41"/>
      <c r="K14" s="829"/>
      <c r="L14" s="841"/>
      <c r="M14" s="42">
        <v>5000</v>
      </c>
      <c r="N14" s="43">
        <f t="shared" si="0"/>
        <v>5000</v>
      </c>
      <c r="O14" s="853">
        <f t="shared" si="1"/>
        <v>2774.7</v>
      </c>
      <c r="P14" s="859">
        <f t="shared" si="3"/>
        <v>55.494</v>
      </c>
    </row>
    <row r="15" spans="1:16" ht="28.2" customHeight="1" x14ac:dyDescent="0.3">
      <c r="A15" s="35"/>
      <c r="B15" s="36" t="s">
        <v>17</v>
      </c>
      <c r="C15" s="36" t="s">
        <v>27</v>
      </c>
      <c r="D15" s="52" t="s">
        <v>28</v>
      </c>
      <c r="E15" s="38">
        <v>85688</v>
      </c>
      <c r="F15" s="39">
        <v>85688</v>
      </c>
      <c r="G15" s="812">
        <v>58264.160000000003</v>
      </c>
      <c r="H15" s="823">
        <f t="shared" si="2"/>
        <v>67.995705349640559</v>
      </c>
      <c r="I15" s="40"/>
      <c r="J15" s="41"/>
      <c r="K15" s="829"/>
      <c r="L15" s="841"/>
      <c r="M15" s="42">
        <f>SUM(E15)</f>
        <v>85688</v>
      </c>
      <c r="N15" s="43">
        <f t="shared" si="0"/>
        <v>85688</v>
      </c>
      <c r="O15" s="853">
        <f t="shared" si="1"/>
        <v>58264.160000000003</v>
      </c>
      <c r="P15" s="859">
        <f t="shared" si="3"/>
        <v>67.995705349640559</v>
      </c>
    </row>
    <row r="16" spans="1:16" x14ac:dyDescent="0.3">
      <c r="A16" s="35"/>
      <c r="B16" s="36" t="s">
        <v>17</v>
      </c>
      <c r="C16" s="36" t="s">
        <v>29</v>
      </c>
      <c r="D16" s="53" t="s">
        <v>30</v>
      </c>
      <c r="E16" s="38">
        <v>1023</v>
      </c>
      <c r="F16" s="39">
        <v>1023</v>
      </c>
      <c r="G16" s="812">
        <v>958.4</v>
      </c>
      <c r="H16" s="823">
        <f t="shared" si="2"/>
        <v>93.685239491691092</v>
      </c>
      <c r="I16" s="40"/>
      <c r="J16" s="41"/>
      <c r="K16" s="829"/>
      <c r="L16" s="841"/>
      <c r="M16" s="42">
        <v>1023</v>
      </c>
      <c r="N16" s="43">
        <f t="shared" si="0"/>
        <v>1023</v>
      </c>
      <c r="O16" s="853">
        <f t="shared" si="1"/>
        <v>958.4</v>
      </c>
      <c r="P16" s="859">
        <f t="shared" si="3"/>
        <v>93.685239491691092</v>
      </c>
    </row>
    <row r="17" spans="1:16" ht="28.2" customHeight="1" x14ac:dyDescent="0.3">
      <c r="A17" s="54"/>
      <c r="B17" s="55" t="s">
        <v>31</v>
      </c>
      <c r="C17" s="56" t="s">
        <v>32</v>
      </c>
      <c r="D17" s="57" t="s">
        <v>33</v>
      </c>
      <c r="E17" s="58">
        <v>700</v>
      </c>
      <c r="F17" s="59">
        <v>700</v>
      </c>
      <c r="G17" s="814">
        <v>499.28</v>
      </c>
      <c r="H17" s="823">
        <f t="shared" si="2"/>
        <v>71.325714285714284</v>
      </c>
      <c r="I17" s="60"/>
      <c r="J17" s="61"/>
      <c r="K17" s="758"/>
      <c r="L17" s="842"/>
      <c r="M17" s="62">
        <v>700</v>
      </c>
      <c r="N17" s="43">
        <f t="shared" si="0"/>
        <v>700</v>
      </c>
      <c r="O17" s="853">
        <f t="shared" si="1"/>
        <v>499.28</v>
      </c>
      <c r="P17" s="859">
        <f t="shared" si="3"/>
        <v>71.325714285714284</v>
      </c>
    </row>
    <row r="18" spans="1:16" ht="16.95" customHeight="1" x14ac:dyDescent="0.3">
      <c r="A18" s="54"/>
      <c r="B18" s="63" t="s">
        <v>17</v>
      </c>
      <c r="C18" s="64" t="s">
        <v>35</v>
      </c>
      <c r="D18" s="65" t="s">
        <v>36</v>
      </c>
      <c r="E18" s="58">
        <v>274</v>
      </c>
      <c r="F18" s="59">
        <v>274</v>
      </c>
      <c r="G18" s="814">
        <v>0</v>
      </c>
      <c r="H18" s="823">
        <f t="shared" si="2"/>
        <v>0</v>
      </c>
      <c r="I18" s="60"/>
      <c r="J18" s="61"/>
      <c r="K18" s="758"/>
      <c r="L18" s="842"/>
      <c r="M18" s="62">
        <f>SUM(E18)</f>
        <v>274</v>
      </c>
      <c r="N18" s="43">
        <f t="shared" si="0"/>
        <v>274</v>
      </c>
      <c r="O18" s="853">
        <f t="shared" si="1"/>
        <v>0</v>
      </c>
      <c r="P18" s="859">
        <f t="shared" si="3"/>
        <v>0</v>
      </c>
    </row>
    <row r="19" spans="1:16" x14ac:dyDescent="0.3">
      <c r="A19" s="66" t="s">
        <v>37</v>
      </c>
      <c r="B19" s="1413" t="s">
        <v>38</v>
      </c>
      <c r="C19" s="1414"/>
      <c r="D19" s="1414"/>
      <c r="E19" s="67">
        <f>SUM(E20:E27)</f>
        <v>113394</v>
      </c>
      <c r="F19" s="68">
        <f>SUM(F20:F27)</f>
        <v>113394</v>
      </c>
      <c r="G19" s="815">
        <f>SUM(G20:G27)</f>
        <v>96216.35</v>
      </c>
      <c r="H19" s="822">
        <f>PRODUCT(G19/F19,100)</f>
        <v>84.851358978429204</v>
      </c>
      <c r="I19" s="69"/>
      <c r="J19" s="70"/>
      <c r="K19" s="830"/>
      <c r="L19" s="843"/>
      <c r="M19" s="67">
        <f>SUM(M20:M27)</f>
        <v>113394</v>
      </c>
      <c r="N19" s="32">
        <f t="shared" ref="N19:N50" si="4">SUM(F19,J19)</f>
        <v>113394</v>
      </c>
      <c r="O19" s="854">
        <f>SUM(O20:O27)</f>
        <v>96216.35</v>
      </c>
      <c r="P19" s="858">
        <f>PRODUCT(O19/N19,100)</f>
        <v>84.851358978429204</v>
      </c>
    </row>
    <row r="20" spans="1:16" ht="28.2" customHeight="1" x14ac:dyDescent="0.3">
      <c r="A20" s="35"/>
      <c r="B20" s="36" t="s">
        <v>17</v>
      </c>
      <c r="C20" s="36" t="s">
        <v>27</v>
      </c>
      <c r="D20" s="52" t="s">
        <v>39</v>
      </c>
      <c r="E20" s="58">
        <v>102696</v>
      </c>
      <c r="F20" s="59">
        <v>102696</v>
      </c>
      <c r="G20" s="814">
        <v>86473.84</v>
      </c>
      <c r="H20" s="823">
        <f t="shared" ref="H20:H27" si="5">PRODUCT(G20/F20,100)</f>
        <v>84.203708031471521</v>
      </c>
      <c r="I20" s="71"/>
      <c r="J20" s="72"/>
      <c r="K20" s="831"/>
      <c r="L20" s="844"/>
      <c r="M20" s="58">
        <f>SUM(E20)</f>
        <v>102696</v>
      </c>
      <c r="N20" s="43">
        <f t="shared" si="4"/>
        <v>102696</v>
      </c>
      <c r="O20" s="853">
        <f t="shared" ref="O20:O27" si="6">SUM(G20,K20)</f>
        <v>86473.84</v>
      </c>
      <c r="P20" s="859">
        <f t="shared" ref="P20:P27" si="7">PRODUCT(O20/N20,100)</f>
        <v>84.203708031471521</v>
      </c>
    </row>
    <row r="21" spans="1:16" ht="16.2" customHeight="1" x14ac:dyDescent="0.3">
      <c r="A21" s="35"/>
      <c r="B21" s="36" t="s">
        <v>17</v>
      </c>
      <c r="C21" s="36" t="s">
        <v>40</v>
      </c>
      <c r="D21" s="52" t="s">
        <v>41</v>
      </c>
      <c r="E21" s="58">
        <v>626</v>
      </c>
      <c r="F21" s="59">
        <v>626</v>
      </c>
      <c r="G21" s="814">
        <v>626</v>
      </c>
      <c r="H21" s="823">
        <f t="shared" si="5"/>
        <v>100</v>
      </c>
      <c r="I21" s="71"/>
      <c r="J21" s="72"/>
      <c r="K21" s="831"/>
      <c r="L21" s="844"/>
      <c r="M21" s="58">
        <f>SUM(E21)</f>
        <v>626</v>
      </c>
      <c r="N21" s="43">
        <f t="shared" si="4"/>
        <v>626</v>
      </c>
      <c r="O21" s="853">
        <f t="shared" si="6"/>
        <v>626</v>
      </c>
      <c r="P21" s="859">
        <f t="shared" si="7"/>
        <v>100</v>
      </c>
    </row>
    <row r="22" spans="1:16" x14ac:dyDescent="0.3">
      <c r="A22" s="35"/>
      <c r="B22" s="36" t="s">
        <v>17</v>
      </c>
      <c r="C22" s="36" t="s">
        <v>35</v>
      </c>
      <c r="D22" s="51" t="s">
        <v>36</v>
      </c>
      <c r="E22" s="58">
        <v>761</v>
      </c>
      <c r="F22" s="59">
        <v>761</v>
      </c>
      <c r="G22" s="814">
        <v>604.32000000000005</v>
      </c>
      <c r="H22" s="823">
        <f t="shared" si="5"/>
        <v>79.411300919842319</v>
      </c>
      <c r="I22" s="71"/>
      <c r="J22" s="72"/>
      <c r="K22" s="831"/>
      <c r="L22" s="844"/>
      <c r="M22" s="58">
        <f>SUM(E22)</f>
        <v>761</v>
      </c>
      <c r="N22" s="43">
        <f t="shared" si="4"/>
        <v>761</v>
      </c>
      <c r="O22" s="853">
        <f t="shared" si="6"/>
        <v>604.32000000000005</v>
      </c>
      <c r="P22" s="859">
        <f t="shared" si="7"/>
        <v>79.411300919842319</v>
      </c>
    </row>
    <row r="23" spans="1:16" x14ac:dyDescent="0.3">
      <c r="A23" s="35"/>
      <c r="B23" s="36" t="s">
        <v>17</v>
      </c>
      <c r="C23" s="36" t="s">
        <v>29</v>
      </c>
      <c r="D23" s="51" t="s">
        <v>30</v>
      </c>
      <c r="E23" s="58">
        <v>3661</v>
      </c>
      <c r="F23" s="59">
        <v>3661</v>
      </c>
      <c r="G23" s="814">
        <v>3558.43</v>
      </c>
      <c r="H23" s="823">
        <f t="shared" si="5"/>
        <v>97.198306473641068</v>
      </c>
      <c r="I23" s="71"/>
      <c r="J23" s="72"/>
      <c r="K23" s="831"/>
      <c r="L23" s="844"/>
      <c r="M23" s="58">
        <v>3661</v>
      </c>
      <c r="N23" s="43">
        <f t="shared" si="4"/>
        <v>3661</v>
      </c>
      <c r="O23" s="853">
        <f t="shared" si="6"/>
        <v>3558.43</v>
      </c>
      <c r="P23" s="859">
        <f t="shared" si="7"/>
        <v>97.198306473641068</v>
      </c>
    </row>
    <row r="24" spans="1:16" ht="28.2" customHeight="1" x14ac:dyDescent="0.3">
      <c r="A24" s="35"/>
      <c r="B24" s="36" t="s">
        <v>17</v>
      </c>
      <c r="C24" s="50" t="s">
        <v>42</v>
      </c>
      <c r="D24" s="52" t="s">
        <v>43</v>
      </c>
      <c r="E24" s="58">
        <v>650</v>
      </c>
      <c r="F24" s="59">
        <v>650</v>
      </c>
      <c r="G24" s="814">
        <v>416.49</v>
      </c>
      <c r="H24" s="823">
        <f t="shared" si="5"/>
        <v>64.075384615384607</v>
      </c>
      <c r="I24" s="71"/>
      <c r="J24" s="72"/>
      <c r="K24" s="831"/>
      <c r="L24" s="844"/>
      <c r="M24" s="58">
        <v>650</v>
      </c>
      <c r="N24" s="43">
        <f t="shared" si="4"/>
        <v>650</v>
      </c>
      <c r="O24" s="853">
        <f t="shared" si="6"/>
        <v>416.49</v>
      </c>
      <c r="P24" s="859">
        <f t="shared" si="7"/>
        <v>64.075384615384607</v>
      </c>
    </row>
    <row r="25" spans="1:16" x14ac:dyDescent="0.3">
      <c r="A25" s="35"/>
      <c r="B25" s="36" t="s">
        <v>17</v>
      </c>
      <c r="C25" s="36" t="s">
        <v>44</v>
      </c>
      <c r="D25" s="51" t="s">
        <v>45</v>
      </c>
      <c r="E25" s="38">
        <v>4000</v>
      </c>
      <c r="F25" s="39">
        <v>4000</v>
      </c>
      <c r="G25" s="812">
        <v>4223.55</v>
      </c>
      <c r="H25" s="823">
        <f t="shared" si="5"/>
        <v>105.58875</v>
      </c>
      <c r="I25" s="71"/>
      <c r="J25" s="72"/>
      <c r="K25" s="831"/>
      <c r="L25" s="844"/>
      <c r="M25" s="38">
        <v>4000</v>
      </c>
      <c r="N25" s="43">
        <f t="shared" si="4"/>
        <v>4000</v>
      </c>
      <c r="O25" s="853">
        <f t="shared" si="6"/>
        <v>4223.55</v>
      </c>
      <c r="P25" s="859">
        <f t="shared" si="7"/>
        <v>105.58875</v>
      </c>
    </row>
    <row r="26" spans="1:16" x14ac:dyDescent="0.3">
      <c r="A26" s="35"/>
      <c r="B26" s="36" t="s">
        <v>17</v>
      </c>
      <c r="C26" s="36" t="s">
        <v>21</v>
      </c>
      <c r="D26" s="51" t="s">
        <v>46</v>
      </c>
      <c r="E26" s="38">
        <v>700</v>
      </c>
      <c r="F26" s="39">
        <v>700</v>
      </c>
      <c r="G26" s="812">
        <v>215.8</v>
      </c>
      <c r="H26" s="823">
        <f t="shared" si="5"/>
        <v>30.828571428571433</v>
      </c>
      <c r="I26" s="71"/>
      <c r="J26" s="72"/>
      <c r="K26" s="831"/>
      <c r="L26" s="844"/>
      <c r="M26" s="38">
        <f>SUM(E26)</f>
        <v>700</v>
      </c>
      <c r="N26" s="43">
        <f t="shared" si="4"/>
        <v>700</v>
      </c>
      <c r="O26" s="853">
        <f t="shared" si="6"/>
        <v>215.8</v>
      </c>
      <c r="P26" s="859">
        <f t="shared" si="7"/>
        <v>30.828571428571433</v>
      </c>
    </row>
    <row r="27" spans="1:16" x14ac:dyDescent="0.3">
      <c r="A27" s="35"/>
      <c r="B27" s="36" t="s">
        <v>17</v>
      </c>
      <c r="C27" s="36" t="s">
        <v>47</v>
      </c>
      <c r="D27" s="51" t="s">
        <v>48</v>
      </c>
      <c r="E27" s="38">
        <v>300</v>
      </c>
      <c r="F27" s="39">
        <v>300</v>
      </c>
      <c r="G27" s="812">
        <v>97.92</v>
      </c>
      <c r="H27" s="823">
        <f t="shared" si="5"/>
        <v>32.64</v>
      </c>
      <c r="I27" s="71"/>
      <c r="J27" s="72"/>
      <c r="K27" s="831"/>
      <c r="L27" s="844"/>
      <c r="M27" s="38">
        <v>300</v>
      </c>
      <c r="N27" s="43">
        <f t="shared" si="4"/>
        <v>300</v>
      </c>
      <c r="O27" s="853">
        <f t="shared" si="6"/>
        <v>97.92</v>
      </c>
      <c r="P27" s="859">
        <f t="shared" si="7"/>
        <v>32.64</v>
      </c>
    </row>
    <row r="28" spans="1:16" x14ac:dyDescent="0.3">
      <c r="A28" s="73" t="s">
        <v>49</v>
      </c>
      <c r="B28" s="1413" t="s">
        <v>50</v>
      </c>
      <c r="C28" s="1414"/>
      <c r="D28" s="1414"/>
      <c r="E28" s="67">
        <f>SUM(E29:E35)</f>
        <v>78736</v>
      </c>
      <c r="F28" s="68">
        <f>SUM(F29:F35)</f>
        <v>78736</v>
      </c>
      <c r="G28" s="815">
        <f>SUM(G29:G35)</f>
        <v>62318.37000000001</v>
      </c>
      <c r="H28" s="822">
        <f>PRODUCT(G28/F28,100)</f>
        <v>79.148508941272112</v>
      </c>
      <c r="I28" s="74"/>
      <c r="J28" s="76"/>
      <c r="K28" s="832"/>
      <c r="L28" s="845"/>
      <c r="M28" s="67">
        <f>SUM(M29:M35)</f>
        <v>78736</v>
      </c>
      <c r="N28" s="32">
        <f t="shared" si="4"/>
        <v>78736</v>
      </c>
      <c r="O28" s="854">
        <f>SUM(O29:O35)</f>
        <v>62318.37000000001</v>
      </c>
      <c r="P28" s="858">
        <f>PRODUCT(O28/N28,100)</f>
        <v>79.148508941272112</v>
      </c>
    </row>
    <row r="29" spans="1:16" ht="28.95" customHeight="1" x14ac:dyDescent="0.3">
      <c r="A29" s="77"/>
      <c r="B29" s="44" t="s">
        <v>17</v>
      </c>
      <c r="C29" s="44" t="s">
        <v>27</v>
      </c>
      <c r="D29" s="80" t="s">
        <v>39</v>
      </c>
      <c r="E29" s="47">
        <v>73503</v>
      </c>
      <c r="F29" s="48">
        <v>73303</v>
      </c>
      <c r="G29" s="813">
        <v>57238.87</v>
      </c>
      <c r="H29" s="823">
        <f t="shared" ref="H29:H35" si="8">PRODUCT(G29/F29,100)</f>
        <v>78.085303466433842</v>
      </c>
      <c r="I29" s="78"/>
      <c r="J29" s="79"/>
      <c r="K29" s="833"/>
      <c r="L29" s="846"/>
      <c r="M29" s="47">
        <f>SUM(E29)</f>
        <v>73503</v>
      </c>
      <c r="N29" s="1295">
        <f t="shared" si="4"/>
        <v>73303</v>
      </c>
      <c r="O29" s="853">
        <f t="shared" ref="O29:O35" si="9">SUM(G29,K29)</f>
        <v>57238.87</v>
      </c>
      <c r="P29" s="859">
        <f t="shared" ref="P29:P35" si="10">PRODUCT(O29/N29,100)</f>
        <v>78.085303466433842</v>
      </c>
    </row>
    <row r="30" spans="1:16" ht="14.4" customHeight="1" x14ac:dyDescent="0.3">
      <c r="A30" s="77"/>
      <c r="B30" s="36" t="s">
        <v>17</v>
      </c>
      <c r="C30" s="36" t="s">
        <v>40</v>
      </c>
      <c r="D30" s="52" t="s">
        <v>51</v>
      </c>
      <c r="E30" s="38">
        <v>599</v>
      </c>
      <c r="F30" s="48">
        <v>599</v>
      </c>
      <c r="G30" s="812">
        <v>599</v>
      </c>
      <c r="H30" s="823">
        <f t="shared" si="8"/>
        <v>100</v>
      </c>
      <c r="I30" s="78"/>
      <c r="J30" s="79"/>
      <c r="K30" s="833"/>
      <c r="L30" s="846"/>
      <c r="M30" s="38">
        <f>SUM(E30)</f>
        <v>599</v>
      </c>
      <c r="N30" s="1295">
        <f t="shared" si="4"/>
        <v>599</v>
      </c>
      <c r="O30" s="853">
        <f t="shared" si="9"/>
        <v>599</v>
      </c>
      <c r="P30" s="859">
        <f t="shared" si="10"/>
        <v>100</v>
      </c>
    </row>
    <row r="31" spans="1:16" x14ac:dyDescent="0.3">
      <c r="A31" s="77"/>
      <c r="B31" s="36" t="s">
        <v>17</v>
      </c>
      <c r="C31" s="36" t="s">
        <v>35</v>
      </c>
      <c r="D31" s="51" t="s">
        <v>36</v>
      </c>
      <c r="E31" s="38">
        <v>546</v>
      </c>
      <c r="F31" s="48">
        <v>546</v>
      </c>
      <c r="G31" s="812">
        <v>406.94</v>
      </c>
      <c r="H31" s="823">
        <f t="shared" si="8"/>
        <v>74.531135531135533</v>
      </c>
      <c r="I31" s="78"/>
      <c r="J31" s="79"/>
      <c r="K31" s="833"/>
      <c r="L31" s="846"/>
      <c r="M31" s="38">
        <v>546</v>
      </c>
      <c r="N31" s="1295">
        <f t="shared" si="4"/>
        <v>546</v>
      </c>
      <c r="O31" s="853">
        <f t="shared" si="9"/>
        <v>406.94</v>
      </c>
      <c r="P31" s="859">
        <f t="shared" si="10"/>
        <v>74.531135531135533</v>
      </c>
    </row>
    <row r="32" spans="1:16" x14ac:dyDescent="0.3">
      <c r="A32" s="77"/>
      <c r="B32" s="36" t="s">
        <v>17</v>
      </c>
      <c r="C32" s="36" t="s">
        <v>29</v>
      </c>
      <c r="D32" s="51" t="s">
        <v>52</v>
      </c>
      <c r="E32" s="38">
        <v>3138</v>
      </c>
      <c r="F32" s="48">
        <v>3138</v>
      </c>
      <c r="G32" s="812">
        <v>3124.99</v>
      </c>
      <c r="H32" s="823">
        <f t="shared" si="8"/>
        <v>99.585404716379855</v>
      </c>
      <c r="I32" s="78"/>
      <c r="J32" s="79"/>
      <c r="K32" s="833"/>
      <c r="L32" s="846"/>
      <c r="M32" s="38">
        <v>3138</v>
      </c>
      <c r="N32" s="1295">
        <f t="shared" si="4"/>
        <v>3138</v>
      </c>
      <c r="O32" s="853">
        <f t="shared" si="9"/>
        <v>3124.99</v>
      </c>
      <c r="P32" s="859">
        <f t="shared" si="10"/>
        <v>99.585404716379855</v>
      </c>
    </row>
    <row r="33" spans="1:16" ht="28.95" customHeight="1" x14ac:dyDescent="0.3">
      <c r="A33" s="77"/>
      <c r="B33" s="44" t="s">
        <v>17</v>
      </c>
      <c r="C33" s="44" t="s">
        <v>53</v>
      </c>
      <c r="D33" s="80" t="s">
        <v>43</v>
      </c>
      <c r="E33" s="47">
        <v>600</v>
      </c>
      <c r="F33" s="48">
        <v>300</v>
      </c>
      <c r="G33" s="813">
        <v>101.18</v>
      </c>
      <c r="H33" s="823">
        <f t="shared" si="8"/>
        <v>33.726666666666674</v>
      </c>
      <c r="I33" s="81"/>
      <c r="J33" s="82"/>
      <c r="K33" s="834"/>
      <c r="L33" s="847"/>
      <c r="M33" s="47">
        <v>600</v>
      </c>
      <c r="N33" s="1295">
        <f t="shared" si="4"/>
        <v>300</v>
      </c>
      <c r="O33" s="853">
        <f t="shared" si="9"/>
        <v>101.18</v>
      </c>
      <c r="P33" s="859">
        <f t="shared" si="10"/>
        <v>33.726666666666674</v>
      </c>
    </row>
    <row r="34" spans="1:16" x14ac:dyDescent="0.3">
      <c r="A34" s="77"/>
      <c r="B34" s="44" t="s">
        <v>17</v>
      </c>
      <c r="C34" s="36" t="s">
        <v>54</v>
      </c>
      <c r="D34" s="51" t="s">
        <v>55</v>
      </c>
      <c r="E34" s="38">
        <v>350</v>
      </c>
      <c r="F34" s="48">
        <v>650</v>
      </c>
      <c r="G34" s="812">
        <v>650.48</v>
      </c>
      <c r="H34" s="823">
        <f t="shared" si="8"/>
        <v>100.07384615384616</v>
      </c>
      <c r="I34" s="81"/>
      <c r="J34" s="82"/>
      <c r="K34" s="834"/>
      <c r="L34" s="847"/>
      <c r="M34" s="38">
        <v>350</v>
      </c>
      <c r="N34" s="1295">
        <f t="shared" si="4"/>
        <v>650</v>
      </c>
      <c r="O34" s="853">
        <f t="shared" si="9"/>
        <v>650.48</v>
      </c>
      <c r="P34" s="859">
        <f t="shared" si="10"/>
        <v>100.07384615384616</v>
      </c>
    </row>
    <row r="35" spans="1:16" x14ac:dyDescent="0.3">
      <c r="A35" s="77"/>
      <c r="B35" s="44" t="s">
        <v>17</v>
      </c>
      <c r="C35" s="44" t="s">
        <v>56</v>
      </c>
      <c r="D35" s="116" t="s">
        <v>57</v>
      </c>
      <c r="E35" s="47">
        <v>0</v>
      </c>
      <c r="F35" s="48">
        <v>200</v>
      </c>
      <c r="G35" s="813">
        <v>196.91</v>
      </c>
      <c r="H35" s="823">
        <f t="shared" si="8"/>
        <v>98.454999999999998</v>
      </c>
      <c r="I35" s="81"/>
      <c r="J35" s="82"/>
      <c r="K35" s="834"/>
      <c r="L35" s="847"/>
      <c r="M35" s="47">
        <v>0</v>
      </c>
      <c r="N35" s="1295">
        <f t="shared" si="4"/>
        <v>200</v>
      </c>
      <c r="O35" s="853">
        <f t="shared" si="9"/>
        <v>196.91</v>
      </c>
      <c r="P35" s="859">
        <f t="shared" si="10"/>
        <v>98.454999999999998</v>
      </c>
    </row>
    <row r="36" spans="1:16" ht="30.6" customHeight="1" x14ac:dyDescent="0.3">
      <c r="A36" s="73" t="s">
        <v>58</v>
      </c>
      <c r="B36" s="1430" t="s">
        <v>59</v>
      </c>
      <c r="C36" s="1431"/>
      <c r="D36" s="1431"/>
      <c r="E36" s="67">
        <f>SUM(E37:E44)</f>
        <v>3430</v>
      </c>
      <c r="F36" s="68">
        <f>SUM(F37:F44)</f>
        <v>3430</v>
      </c>
      <c r="G36" s="815">
        <f>SUM(G37:G44)</f>
        <v>3271.7200000000003</v>
      </c>
      <c r="H36" s="822">
        <f>PRODUCT(G36/F36,100)</f>
        <v>95.385422740524788</v>
      </c>
      <c r="I36" s="74"/>
      <c r="J36" s="76"/>
      <c r="K36" s="832"/>
      <c r="L36" s="845"/>
      <c r="M36" s="67">
        <f>SUM(M37:M44)</f>
        <v>3430</v>
      </c>
      <c r="N36" s="32">
        <f t="shared" si="4"/>
        <v>3430</v>
      </c>
      <c r="O36" s="854">
        <f>SUM(O37:O44)</f>
        <v>3271.7200000000003</v>
      </c>
      <c r="P36" s="858">
        <f>PRODUCT(O36/N36,100)</f>
        <v>95.385422740524788</v>
      </c>
    </row>
    <row r="37" spans="1:16" x14ac:dyDescent="0.3">
      <c r="A37" s="83"/>
      <c r="B37" s="84">
        <v>8600</v>
      </c>
      <c r="C37" s="85" t="s">
        <v>60</v>
      </c>
      <c r="D37" s="51" t="s">
        <v>61</v>
      </c>
      <c r="E37" s="38">
        <v>1100</v>
      </c>
      <c r="F37" s="39">
        <v>1100</v>
      </c>
      <c r="G37" s="812">
        <v>1155.45</v>
      </c>
      <c r="H37" s="823">
        <f t="shared" ref="H37:H44" si="11">PRODUCT(G37/F37,100)</f>
        <v>105.04090909090908</v>
      </c>
      <c r="I37" s="81"/>
      <c r="J37" s="82"/>
      <c r="K37" s="834"/>
      <c r="L37" s="847"/>
      <c r="M37" s="38">
        <v>1100</v>
      </c>
      <c r="N37" s="43">
        <f t="shared" si="4"/>
        <v>1100</v>
      </c>
      <c r="O37" s="853">
        <f t="shared" ref="O37:O44" si="12">SUM(G37,K37)</f>
        <v>1155.45</v>
      </c>
      <c r="P37" s="859">
        <f t="shared" ref="P37:P44" si="13">PRODUCT(O37/N37,100)</f>
        <v>105.04090909090908</v>
      </c>
    </row>
    <row r="38" spans="1:16" x14ac:dyDescent="0.3">
      <c r="A38" s="83"/>
      <c r="B38" s="117">
        <v>8600</v>
      </c>
      <c r="C38" s="86" t="s">
        <v>60</v>
      </c>
      <c r="D38" s="87" t="s">
        <v>62</v>
      </c>
      <c r="E38" s="47">
        <v>600</v>
      </c>
      <c r="F38" s="48">
        <v>600</v>
      </c>
      <c r="G38" s="813">
        <v>421.38</v>
      </c>
      <c r="H38" s="823">
        <f t="shared" si="11"/>
        <v>70.23</v>
      </c>
      <c r="I38" s="81"/>
      <c r="J38" s="82"/>
      <c r="K38" s="834"/>
      <c r="L38" s="847"/>
      <c r="M38" s="38">
        <v>600</v>
      </c>
      <c r="N38" s="43">
        <f t="shared" si="4"/>
        <v>600</v>
      </c>
      <c r="O38" s="853">
        <f t="shared" si="12"/>
        <v>421.38</v>
      </c>
      <c r="P38" s="859">
        <f t="shared" si="13"/>
        <v>70.23</v>
      </c>
    </row>
    <row r="39" spans="1:16" x14ac:dyDescent="0.3">
      <c r="A39" s="83"/>
      <c r="B39" s="84">
        <v>8600</v>
      </c>
      <c r="C39" s="85" t="s">
        <v>60</v>
      </c>
      <c r="D39" s="51" t="s">
        <v>63</v>
      </c>
      <c r="E39" s="38">
        <v>390</v>
      </c>
      <c r="F39" s="39">
        <v>390</v>
      </c>
      <c r="G39" s="812">
        <v>385.5</v>
      </c>
      <c r="H39" s="823">
        <f t="shared" si="11"/>
        <v>98.846153846153854</v>
      </c>
      <c r="I39" s="81"/>
      <c r="J39" s="82"/>
      <c r="K39" s="834"/>
      <c r="L39" s="847"/>
      <c r="M39" s="38">
        <v>390</v>
      </c>
      <c r="N39" s="43">
        <f t="shared" si="4"/>
        <v>390</v>
      </c>
      <c r="O39" s="853">
        <f t="shared" si="12"/>
        <v>385.5</v>
      </c>
      <c r="P39" s="859">
        <f t="shared" si="13"/>
        <v>98.846153846153854</v>
      </c>
    </row>
    <row r="40" spans="1:16" x14ac:dyDescent="0.3">
      <c r="A40" s="83"/>
      <c r="B40" s="84">
        <v>8600</v>
      </c>
      <c r="C40" s="85" t="s">
        <v>60</v>
      </c>
      <c r="D40" s="51" t="s">
        <v>64</v>
      </c>
      <c r="E40" s="38">
        <v>515</v>
      </c>
      <c r="F40" s="39">
        <v>515</v>
      </c>
      <c r="G40" s="812">
        <v>514.16999999999996</v>
      </c>
      <c r="H40" s="823">
        <f t="shared" si="11"/>
        <v>99.838834951456306</v>
      </c>
      <c r="I40" s="81"/>
      <c r="J40" s="82"/>
      <c r="K40" s="834"/>
      <c r="L40" s="847"/>
      <c r="M40" s="38">
        <v>515</v>
      </c>
      <c r="N40" s="43">
        <f t="shared" si="4"/>
        <v>515</v>
      </c>
      <c r="O40" s="853">
        <f t="shared" si="12"/>
        <v>514.16999999999996</v>
      </c>
      <c r="P40" s="859">
        <f t="shared" si="13"/>
        <v>99.838834951456306</v>
      </c>
    </row>
    <row r="41" spans="1:16" ht="27.6" customHeight="1" x14ac:dyDescent="0.3">
      <c r="A41" s="83"/>
      <c r="B41" s="84">
        <v>8600</v>
      </c>
      <c r="C41" s="85" t="s">
        <v>60</v>
      </c>
      <c r="D41" s="52" t="s">
        <v>65</v>
      </c>
      <c r="E41" s="38">
        <v>365</v>
      </c>
      <c r="F41" s="39">
        <v>365</v>
      </c>
      <c r="G41" s="812">
        <v>335.22</v>
      </c>
      <c r="H41" s="823">
        <f t="shared" si="11"/>
        <v>91.841095890410969</v>
      </c>
      <c r="I41" s="81"/>
      <c r="J41" s="82"/>
      <c r="K41" s="834"/>
      <c r="L41" s="847"/>
      <c r="M41" s="38">
        <v>365</v>
      </c>
      <c r="N41" s="43">
        <f t="shared" si="4"/>
        <v>365</v>
      </c>
      <c r="O41" s="853">
        <f t="shared" si="12"/>
        <v>335.22</v>
      </c>
      <c r="P41" s="859">
        <f t="shared" si="13"/>
        <v>91.841095890410969</v>
      </c>
    </row>
    <row r="42" spans="1:16" ht="27" customHeight="1" x14ac:dyDescent="0.3">
      <c r="A42" s="83"/>
      <c r="B42" s="84">
        <v>8600</v>
      </c>
      <c r="C42" s="85" t="s">
        <v>60</v>
      </c>
      <c r="D42" s="52" t="s">
        <v>66</v>
      </c>
      <c r="E42" s="38">
        <v>50</v>
      </c>
      <c r="F42" s="39">
        <v>50</v>
      </c>
      <c r="G42" s="812">
        <v>50</v>
      </c>
      <c r="H42" s="823">
        <f t="shared" si="11"/>
        <v>100</v>
      </c>
      <c r="I42" s="81"/>
      <c r="J42" s="82"/>
      <c r="K42" s="834"/>
      <c r="L42" s="847"/>
      <c r="M42" s="38">
        <v>50</v>
      </c>
      <c r="N42" s="43">
        <f t="shared" si="4"/>
        <v>50</v>
      </c>
      <c r="O42" s="853">
        <f t="shared" si="12"/>
        <v>50</v>
      </c>
      <c r="P42" s="859">
        <f t="shared" si="13"/>
        <v>100</v>
      </c>
    </row>
    <row r="43" spans="1:16" ht="29.25" customHeight="1" x14ac:dyDescent="0.3">
      <c r="A43" s="88"/>
      <c r="B43" s="89">
        <v>8600</v>
      </c>
      <c r="C43" s="90" t="s">
        <v>60</v>
      </c>
      <c r="D43" s="91" t="s">
        <v>67</v>
      </c>
      <c r="E43" s="58">
        <v>140</v>
      </c>
      <c r="F43" s="59">
        <v>140</v>
      </c>
      <c r="G43" s="814">
        <v>140</v>
      </c>
      <c r="H43" s="823">
        <f t="shared" si="11"/>
        <v>100</v>
      </c>
      <c r="I43" s="92"/>
      <c r="J43" s="93"/>
      <c r="K43" s="835"/>
      <c r="L43" s="848"/>
      <c r="M43" s="58">
        <v>140</v>
      </c>
      <c r="N43" s="43">
        <f t="shared" si="4"/>
        <v>140</v>
      </c>
      <c r="O43" s="853">
        <f t="shared" si="12"/>
        <v>140</v>
      </c>
      <c r="P43" s="859">
        <f t="shared" si="13"/>
        <v>100</v>
      </c>
    </row>
    <row r="44" spans="1:16" x14ac:dyDescent="0.3">
      <c r="A44" s="83"/>
      <c r="B44" s="84">
        <v>8600</v>
      </c>
      <c r="C44" s="85" t="s">
        <v>60</v>
      </c>
      <c r="D44" s="51" t="s">
        <v>68</v>
      </c>
      <c r="E44" s="38">
        <v>270</v>
      </c>
      <c r="F44" s="39">
        <v>270</v>
      </c>
      <c r="G44" s="812">
        <v>270</v>
      </c>
      <c r="H44" s="823">
        <f t="shared" si="11"/>
        <v>100</v>
      </c>
      <c r="I44" s="81"/>
      <c r="J44" s="82"/>
      <c r="K44" s="834"/>
      <c r="L44" s="847"/>
      <c r="M44" s="38">
        <v>270</v>
      </c>
      <c r="N44" s="43">
        <f t="shared" si="4"/>
        <v>270</v>
      </c>
      <c r="O44" s="853">
        <f t="shared" si="12"/>
        <v>270</v>
      </c>
      <c r="P44" s="859">
        <f t="shared" si="13"/>
        <v>100</v>
      </c>
    </row>
    <row r="45" spans="1:16" x14ac:dyDescent="0.3">
      <c r="A45" s="73" t="s">
        <v>69</v>
      </c>
      <c r="B45" s="1413" t="s">
        <v>70</v>
      </c>
      <c r="C45" s="1432"/>
      <c r="D45" s="1432"/>
      <c r="E45" s="67">
        <f>SUM(E46:E57)</f>
        <v>60986</v>
      </c>
      <c r="F45" s="68">
        <f>SUM(F46:F57)</f>
        <v>60986</v>
      </c>
      <c r="G45" s="815">
        <f>SUM(G46:G57)</f>
        <v>21211.379999999997</v>
      </c>
      <c r="H45" s="822">
        <f>PRODUCT(G45/F45,100)</f>
        <v>34.78073656248975</v>
      </c>
      <c r="I45" s="74">
        <f>SUM(I46:I57)</f>
        <v>4500</v>
      </c>
      <c r="J45" s="76">
        <f>SUM(J46:J57)</f>
        <v>4500</v>
      </c>
      <c r="K45" s="832">
        <f>SUM(K46:K57)</f>
        <v>3500</v>
      </c>
      <c r="L45" s="845">
        <f>PRODUCT(K45/J45,100)</f>
        <v>77.777777777777786</v>
      </c>
      <c r="M45" s="67">
        <f>SUM(M46:M57)</f>
        <v>65486</v>
      </c>
      <c r="N45" s="32">
        <f t="shared" si="4"/>
        <v>65486</v>
      </c>
      <c r="O45" s="854">
        <f>SUM(O46:O57)</f>
        <v>24711.379999999997</v>
      </c>
      <c r="P45" s="858">
        <f>PRODUCT(O45/N45,100)</f>
        <v>37.735363283755305</v>
      </c>
    </row>
    <row r="46" spans="1:16" ht="27.6" customHeight="1" x14ac:dyDescent="0.3">
      <c r="A46" s="54"/>
      <c r="B46" s="44" t="s">
        <v>17</v>
      </c>
      <c r="C46" s="44" t="s">
        <v>27</v>
      </c>
      <c r="D46" s="80" t="s">
        <v>39</v>
      </c>
      <c r="E46" s="47">
        <v>21428</v>
      </c>
      <c r="F46" s="48">
        <v>21388</v>
      </c>
      <c r="G46" s="813">
        <v>16435.61</v>
      </c>
      <c r="H46" s="823">
        <f t="shared" ref="H46:H57" si="14">PRODUCT(G46/F46,100)</f>
        <v>76.845006545726577</v>
      </c>
      <c r="I46" s="92"/>
      <c r="J46" s="93"/>
      <c r="K46" s="835"/>
      <c r="L46" s="848"/>
      <c r="M46" s="47">
        <v>21428</v>
      </c>
      <c r="N46" s="1295">
        <f t="shared" si="4"/>
        <v>21388</v>
      </c>
      <c r="O46" s="853">
        <f t="shared" ref="O46:O57" si="15">SUM(G46,K46)</f>
        <v>16435.61</v>
      </c>
      <c r="P46" s="859">
        <f t="shared" ref="P46:P57" si="16">PRODUCT(O46/N46,100)</f>
        <v>76.845006545726577</v>
      </c>
    </row>
    <row r="47" spans="1:16" x14ac:dyDescent="0.3">
      <c r="A47" s="35"/>
      <c r="B47" s="44" t="s">
        <v>17</v>
      </c>
      <c r="C47" s="44" t="s">
        <v>35</v>
      </c>
      <c r="D47" s="87" t="s">
        <v>36</v>
      </c>
      <c r="E47" s="47">
        <v>158</v>
      </c>
      <c r="F47" s="48">
        <v>158</v>
      </c>
      <c r="G47" s="813">
        <v>119.23</v>
      </c>
      <c r="H47" s="823">
        <f t="shared" si="14"/>
        <v>75.462025316455694</v>
      </c>
      <c r="I47" s="81"/>
      <c r="J47" s="82"/>
      <c r="K47" s="834"/>
      <c r="L47" s="847"/>
      <c r="M47" s="47">
        <v>158</v>
      </c>
      <c r="N47" s="43">
        <f t="shared" si="4"/>
        <v>158</v>
      </c>
      <c r="O47" s="853">
        <f t="shared" si="15"/>
        <v>119.23</v>
      </c>
      <c r="P47" s="859">
        <f t="shared" si="16"/>
        <v>75.462025316455694</v>
      </c>
    </row>
    <row r="48" spans="1:16" x14ac:dyDescent="0.3">
      <c r="A48" s="94"/>
      <c r="B48" s="86" t="s">
        <v>17</v>
      </c>
      <c r="C48" s="86"/>
      <c r="D48" s="80"/>
      <c r="E48" s="47"/>
      <c r="F48" s="48"/>
      <c r="G48" s="813"/>
      <c r="H48" s="823" t="e">
        <f t="shared" si="14"/>
        <v>#DIV/0!</v>
      </c>
      <c r="I48" s="92"/>
      <c r="J48" s="93"/>
      <c r="K48" s="835"/>
      <c r="L48" s="848"/>
      <c r="M48" s="47">
        <v>0</v>
      </c>
      <c r="N48" s="43">
        <f t="shared" si="4"/>
        <v>0</v>
      </c>
      <c r="O48" s="853">
        <f t="shared" si="15"/>
        <v>0</v>
      </c>
      <c r="P48" s="859"/>
    </row>
    <row r="49" spans="1:16" x14ac:dyDescent="0.3">
      <c r="A49" s="35"/>
      <c r="B49" s="36" t="s">
        <v>17</v>
      </c>
      <c r="C49" s="36" t="s">
        <v>29</v>
      </c>
      <c r="D49" s="51" t="s">
        <v>52</v>
      </c>
      <c r="E49" s="58">
        <v>1046</v>
      </c>
      <c r="F49" s="59">
        <v>1046</v>
      </c>
      <c r="G49" s="814">
        <v>1029.05</v>
      </c>
      <c r="H49" s="823">
        <f t="shared" si="14"/>
        <v>98.379541108986615</v>
      </c>
      <c r="I49" s="81"/>
      <c r="J49" s="82"/>
      <c r="K49" s="834"/>
      <c r="L49" s="847"/>
      <c r="M49" s="58">
        <v>1046</v>
      </c>
      <c r="N49" s="43">
        <f t="shared" si="4"/>
        <v>1046</v>
      </c>
      <c r="O49" s="853">
        <f t="shared" si="15"/>
        <v>1029.05</v>
      </c>
      <c r="P49" s="859">
        <f t="shared" si="16"/>
        <v>98.379541108986615</v>
      </c>
    </row>
    <row r="50" spans="1:16" ht="30.6" customHeight="1" x14ac:dyDescent="0.3">
      <c r="A50" s="35"/>
      <c r="B50" s="44" t="s">
        <v>17</v>
      </c>
      <c r="C50" s="44" t="s">
        <v>53</v>
      </c>
      <c r="D50" s="80" t="s">
        <v>43</v>
      </c>
      <c r="E50" s="47">
        <v>60</v>
      </c>
      <c r="F50" s="48">
        <v>60</v>
      </c>
      <c r="G50" s="813">
        <v>0</v>
      </c>
      <c r="H50" s="823">
        <f t="shared" si="14"/>
        <v>0</v>
      </c>
      <c r="I50" s="81"/>
      <c r="J50" s="82"/>
      <c r="K50" s="834"/>
      <c r="L50" s="847"/>
      <c r="M50" s="47">
        <v>60</v>
      </c>
      <c r="N50" s="43">
        <f t="shared" si="4"/>
        <v>60</v>
      </c>
      <c r="O50" s="853">
        <f t="shared" si="15"/>
        <v>0</v>
      </c>
      <c r="P50" s="859">
        <f t="shared" si="16"/>
        <v>0</v>
      </c>
    </row>
    <row r="51" spans="1:16" ht="27.75" customHeight="1" x14ac:dyDescent="0.3">
      <c r="A51" s="35"/>
      <c r="B51" s="44" t="s">
        <v>17</v>
      </c>
      <c r="C51" s="44" t="s">
        <v>73</v>
      </c>
      <c r="D51" s="80" t="s">
        <v>74</v>
      </c>
      <c r="E51" s="47">
        <v>100</v>
      </c>
      <c r="F51" s="48">
        <v>100</v>
      </c>
      <c r="G51" s="813">
        <v>0</v>
      </c>
      <c r="H51" s="823">
        <f t="shared" si="14"/>
        <v>0</v>
      </c>
      <c r="I51" s="81"/>
      <c r="J51" s="82"/>
      <c r="K51" s="834"/>
      <c r="L51" s="847"/>
      <c r="M51" s="47">
        <v>100</v>
      </c>
      <c r="N51" s="43">
        <f t="shared" ref="N51:N67" si="17">SUM(F51,J51)</f>
        <v>100</v>
      </c>
      <c r="O51" s="853">
        <f t="shared" si="15"/>
        <v>0</v>
      </c>
      <c r="P51" s="859">
        <f t="shared" si="16"/>
        <v>0</v>
      </c>
    </row>
    <row r="52" spans="1:16" ht="19.95" customHeight="1" x14ac:dyDescent="0.3">
      <c r="A52" s="35"/>
      <c r="B52" s="44" t="s">
        <v>17</v>
      </c>
      <c r="C52" s="44" t="s">
        <v>56</v>
      </c>
      <c r="D52" s="80" t="s">
        <v>747</v>
      </c>
      <c r="E52" s="47">
        <v>0</v>
      </c>
      <c r="F52" s="48">
        <v>40</v>
      </c>
      <c r="G52" s="813">
        <v>36.159999999999997</v>
      </c>
      <c r="H52" s="823">
        <f t="shared" si="14"/>
        <v>90.399999999999991</v>
      </c>
      <c r="I52" s="81"/>
      <c r="J52" s="82"/>
      <c r="K52" s="834"/>
      <c r="L52" s="847"/>
      <c r="M52" s="47"/>
      <c r="N52" s="1295">
        <f t="shared" si="17"/>
        <v>40</v>
      </c>
      <c r="O52" s="853">
        <f t="shared" si="15"/>
        <v>36.159999999999997</v>
      </c>
      <c r="P52" s="859">
        <f t="shared" si="16"/>
        <v>90.399999999999991</v>
      </c>
    </row>
    <row r="53" spans="1:16" x14ac:dyDescent="0.3">
      <c r="A53" s="95"/>
      <c r="B53" s="85" t="s">
        <v>75</v>
      </c>
      <c r="C53" s="85" t="s">
        <v>76</v>
      </c>
      <c r="D53" s="51" t="s">
        <v>77</v>
      </c>
      <c r="E53" s="38">
        <v>6639</v>
      </c>
      <c r="F53" s="39">
        <v>6639</v>
      </c>
      <c r="G53" s="812">
        <v>836</v>
      </c>
      <c r="H53" s="823">
        <f t="shared" si="14"/>
        <v>12.59225787016117</v>
      </c>
      <c r="I53" s="81"/>
      <c r="J53" s="82"/>
      <c r="K53" s="834"/>
      <c r="L53" s="847"/>
      <c r="M53" s="38">
        <v>6639</v>
      </c>
      <c r="N53" s="43">
        <f t="shared" si="17"/>
        <v>6639</v>
      </c>
      <c r="O53" s="853">
        <f t="shared" si="15"/>
        <v>836</v>
      </c>
      <c r="P53" s="859">
        <f t="shared" si="16"/>
        <v>12.59225787016117</v>
      </c>
    </row>
    <row r="54" spans="1:16" ht="28.2" customHeight="1" x14ac:dyDescent="0.3">
      <c r="A54" s="95"/>
      <c r="B54" s="86" t="s">
        <v>75</v>
      </c>
      <c r="C54" s="86" t="s">
        <v>78</v>
      </c>
      <c r="D54" s="80" t="s">
        <v>79</v>
      </c>
      <c r="E54" s="47">
        <v>5000</v>
      </c>
      <c r="F54" s="48">
        <v>5000</v>
      </c>
      <c r="G54" s="813">
        <v>0</v>
      </c>
      <c r="H54" s="823">
        <f t="shared" si="14"/>
        <v>0</v>
      </c>
      <c r="I54" s="81"/>
      <c r="J54" s="82"/>
      <c r="K54" s="834"/>
      <c r="L54" s="847"/>
      <c r="M54" s="47">
        <f>SUM(E54)</f>
        <v>5000</v>
      </c>
      <c r="N54" s="43">
        <f t="shared" si="17"/>
        <v>5000</v>
      </c>
      <c r="O54" s="853">
        <f t="shared" si="15"/>
        <v>0</v>
      </c>
      <c r="P54" s="859">
        <f t="shared" si="16"/>
        <v>0</v>
      </c>
    </row>
    <row r="55" spans="1:16" ht="28.5" customHeight="1" x14ac:dyDescent="0.3">
      <c r="A55" s="95"/>
      <c r="B55" s="86" t="s">
        <v>75</v>
      </c>
      <c r="C55" s="86" t="s">
        <v>78</v>
      </c>
      <c r="D55" s="80" t="s">
        <v>80</v>
      </c>
      <c r="E55" s="47">
        <v>16597</v>
      </c>
      <c r="F55" s="48">
        <v>16597</v>
      </c>
      <c r="G55" s="813">
        <v>0</v>
      </c>
      <c r="H55" s="823">
        <f t="shared" si="14"/>
        <v>0</v>
      </c>
      <c r="I55" s="81"/>
      <c r="J55" s="82"/>
      <c r="K55" s="834"/>
      <c r="L55" s="847"/>
      <c r="M55" s="47">
        <v>16597</v>
      </c>
      <c r="N55" s="43">
        <f t="shared" si="17"/>
        <v>16597</v>
      </c>
      <c r="O55" s="853">
        <f t="shared" si="15"/>
        <v>0</v>
      </c>
      <c r="P55" s="859">
        <f t="shared" si="16"/>
        <v>0</v>
      </c>
    </row>
    <row r="56" spans="1:16" ht="29.4" customHeight="1" x14ac:dyDescent="0.3">
      <c r="A56" s="95"/>
      <c r="B56" s="85" t="s">
        <v>75</v>
      </c>
      <c r="C56" s="85" t="s">
        <v>76</v>
      </c>
      <c r="D56" s="52" t="s">
        <v>81</v>
      </c>
      <c r="E56" s="58">
        <v>9958</v>
      </c>
      <c r="F56" s="59">
        <v>9958</v>
      </c>
      <c r="G56" s="814">
        <v>2755.33</v>
      </c>
      <c r="H56" s="823">
        <f t="shared" si="14"/>
        <v>27.669511950190799</v>
      </c>
      <c r="I56" s="81"/>
      <c r="J56" s="82"/>
      <c r="K56" s="834"/>
      <c r="L56" s="847"/>
      <c r="M56" s="58">
        <v>9958</v>
      </c>
      <c r="N56" s="43">
        <f t="shared" si="17"/>
        <v>9958</v>
      </c>
      <c r="O56" s="853">
        <f t="shared" si="15"/>
        <v>2755.33</v>
      </c>
      <c r="P56" s="859">
        <f t="shared" si="16"/>
        <v>27.669511950190799</v>
      </c>
    </row>
    <row r="57" spans="1:16" ht="27.6" customHeight="1" x14ac:dyDescent="0.3">
      <c r="A57" s="95"/>
      <c r="B57" s="85" t="s">
        <v>75</v>
      </c>
      <c r="C57" s="85" t="s">
        <v>82</v>
      </c>
      <c r="D57" s="52" t="s">
        <v>83</v>
      </c>
      <c r="E57" s="38">
        <v>0</v>
      </c>
      <c r="F57" s="39">
        <v>0</v>
      </c>
      <c r="G57" s="812">
        <v>0</v>
      </c>
      <c r="H57" s="823" t="e">
        <f t="shared" si="14"/>
        <v>#DIV/0!</v>
      </c>
      <c r="I57" s="92">
        <v>4500</v>
      </c>
      <c r="J57" s="93">
        <v>4500</v>
      </c>
      <c r="K57" s="835">
        <v>3500</v>
      </c>
      <c r="L57" s="848">
        <f>PRODUCT(K57/J57,100)</f>
        <v>77.777777777777786</v>
      </c>
      <c r="M57" s="38">
        <f>SUM(I57)</f>
        <v>4500</v>
      </c>
      <c r="N57" s="43">
        <f t="shared" si="17"/>
        <v>4500</v>
      </c>
      <c r="O57" s="853">
        <f t="shared" si="15"/>
        <v>3500</v>
      </c>
      <c r="P57" s="859">
        <f t="shared" si="16"/>
        <v>77.777777777777786</v>
      </c>
    </row>
    <row r="58" spans="1:16" x14ac:dyDescent="0.3">
      <c r="A58" s="73" t="s">
        <v>84</v>
      </c>
      <c r="B58" s="1413" t="s">
        <v>85</v>
      </c>
      <c r="C58" s="1432"/>
      <c r="D58" s="1432"/>
      <c r="E58" s="67">
        <f>SUM(E66,E59)</f>
        <v>32287</v>
      </c>
      <c r="F58" s="68">
        <f>SUM(F59,F66)</f>
        <v>32287</v>
      </c>
      <c r="G58" s="815">
        <f>SUM(G59,G66)</f>
        <v>22667.760000000002</v>
      </c>
      <c r="H58" s="822">
        <f>PRODUCT(G58/F58,100)</f>
        <v>70.207080249016641</v>
      </c>
      <c r="I58" s="74"/>
      <c r="J58" s="76"/>
      <c r="K58" s="832"/>
      <c r="L58" s="845"/>
      <c r="M58" s="67">
        <f>SUM(E58)</f>
        <v>32287</v>
      </c>
      <c r="N58" s="32">
        <f t="shared" si="17"/>
        <v>32287</v>
      </c>
      <c r="O58" s="854">
        <f>SUM(O59,O66)</f>
        <v>22667.760000000002</v>
      </c>
      <c r="P58" s="858">
        <f>PRODUCT(O58/N58,100)</f>
        <v>70.207080249016641</v>
      </c>
    </row>
    <row r="59" spans="1:16" x14ac:dyDescent="0.3">
      <c r="A59" s="96" t="s">
        <v>86</v>
      </c>
      <c r="B59" s="97"/>
      <c r="C59" s="98">
        <v>1</v>
      </c>
      <c r="D59" s="99" t="s">
        <v>87</v>
      </c>
      <c r="E59" s="100">
        <f>SUM(E60:E65)</f>
        <v>30567</v>
      </c>
      <c r="F59" s="101">
        <f>SUM(F60:F65)</f>
        <v>30567</v>
      </c>
      <c r="G59" s="816">
        <f>SUM(G60:G65)</f>
        <v>21667.760000000002</v>
      </c>
      <c r="H59" s="824">
        <f>PRODUCT(G59/F59,100)</f>
        <v>70.886119017240816</v>
      </c>
      <c r="I59" s="102"/>
      <c r="J59" s="104"/>
      <c r="K59" s="836"/>
      <c r="L59" s="849"/>
      <c r="M59" s="100">
        <f>SUM(E59)</f>
        <v>30567</v>
      </c>
      <c r="N59" s="101">
        <f t="shared" si="17"/>
        <v>30567</v>
      </c>
      <c r="O59" s="855">
        <f>SUM(O60:O65)</f>
        <v>21667.760000000002</v>
      </c>
      <c r="P59" s="860">
        <f>PRODUCT(O59/N59,100)</f>
        <v>70.886119017240816</v>
      </c>
    </row>
    <row r="60" spans="1:16" ht="28.2" customHeight="1" x14ac:dyDescent="0.3">
      <c r="A60" s="54"/>
      <c r="B60" s="44" t="s">
        <v>17</v>
      </c>
      <c r="C60" s="44" t="s">
        <v>27</v>
      </c>
      <c r="D60" s="80" t="s">
        <v>88</v>
      </c>
      <c r="E60" s="47">
        <v>29595</v>
      </c>
      <c r="F60" s="48">
        <v>29595</v>
      </c>
      <c r="G60" s="813">
        <v>20845.490000000002</v>
      </c>
      <c r="H60" s="823">
        <f t="shared" ref="H60:H65" si="18">PRODUCT(G60/F60,100)</f>
        <v>70.435850650447719</v>
      </c>
      <c r="I60" s="92"/>
      <c r="J60" s="93"/>
      <c r="K60" s="835"/>
      <c r="L60" s="848"/>
      <c r="M60" s="47">
        <f>SUM(E60)</f>
        <v>29595</v>
      </c>
      <c r="N60" s="43">
        <f t="shared" si="17"/>
        <v>29595</v>
      </c>
      <c r="O60" s="853">
        <f t="shared" ref="O60:O65" si="19">SUM(G60,K60)</f>
        <v>20845.490000000002</v>
      </c>
      <c r="P60" s="859">
        <f t="shared" ref="P60:P64" si="20">PRODUCT(O60/N60,100)</f>
        <v>70.435850650447719</v>
      </c>
    </row>
    <row r="61" spans="1:16" x14ac:dyDescent="0.3">
      <c r="A61" s="35"/>
      <c r="B61" s="44" t="s">
        <v>17</v>
      </c>
      <c r="C61" s="44" t="s">
        <v>35</v>
      </c>
      <c r="D61" s="87" t="s">
        <v>36</v>
      </c>
      <c r="E61" s="47">
        <v>219</v>
      </c>
      <c r="F61" s="48">
        <v>219</v>
      </c>
      <c r="G61" s="813">
        <v>140.15</v>
      </c>
      <c r="H61" s="823">
        <f t="shared" si="18"/>
        <v>63.995433789954333</v>
      </c>
      <c r="I61" s="81"/>
      <c r="J61" s="82"/>
      <c r="K61" s="834"/>
      <c r="L61" s="847"/>
      <c r="M61" s="47">
        <f>SUM(E61)</f>
        <v>219</v>
      </c>
      <c r="N61" s="43">
        <f t="shared" si="17"/>
        <v>219</v>
      </c>
      <c r="O61" s="853">
        <f t="shared" si="19"/>
        <v>140.15</v>
      </c>
      <c r="P61" s="859">
        <f t="shared" si="20"/>
        <v>63.995433789954333</v>
      </c>
    </row>
    <row r="62" spans="1:16" x14ac:dyDescent="0.3">
      <c r="A62" s="35"/>
      <c r="B62" s="44" t="s">
        <v>17</v>
      </c>
      <c r="C62" s="44" t="s">
        <v>29</v>
      </c>
      <c r="D62" s="87" t="s">
        <v>89</v>
      </c>
      <c r="E62" s="47">
        <v>523</v>
      </c>
      <c r="F62" s="48">
        <v>523</v>
      </c>
      <c r="G62" s="813">
        <v>515.57000000000005</v>
      </c>
      <c r="H62" s="823">
        <f t="shared" si="18"/>
        <v>98.579349904397716</v>
      </c>
      <c r="I62" s="81"/>
      <c r="J62" s="82"/>
      <c r="K62" s="834"/>
      <c r="L62" s="847"/>
      <c r="M62" s="47">
        <v>523</v>
      </c>
      <c r="N62" s="43">
        <f t="shared" si="17"/>
        <v>523</v>
      </c>
      <c r="O62" s="853">
        <f t="shared" si="19"/>
        <v>515.57000000000005</v>
      </c>
      <c r="P62" s="859">
        <f t="shared" si="20"/>
        <v>98.579349904397716</v>
      </c>
    </row>
    <row r="63" spans="1:16" ht="27.6" customHeight="1" x14ac:dyDescent="0.3">
      <c r="A63" s="35"/>
      <c r="B63" s="44" t="s">
        <v>17</v>
      </c>
      <c r="C63" s="44" t="s">
        <v>53</v>
      </c>
      <c r="D63" s="80" t="s">
        <v>43</v>
      </c>
      <c r="E63" s="47">
        <v>30</v>
      </c>
      <c r="F63" s="48">
        <v>30</v>
      </c>
      <c r="G63" s="813">
        <v>0</v>
      </c>
      <c r="H63" s="823">
        <f t="shared" si="18"/>
        <v>0</v>
      </c>
      <c r="I63" s="81"/>
      <c r="J63" s="82"/>
      <c r="K63" s="834"/>
      <c r="L63" s="847"/>
      <c r="M63" s="47">
        <v>30</v>
      </c>
      <c r="N63" s="43">
        <f t="shared" si="17"/>
        <v>30</v>
      </c>
      <c r="O63" s="853">
        <f t="shared" si="19"/>
        <v>0</v>
      </c>
      <c r="P63" s="859">
        <f t="shared" si="20"/>
        <v>0</v>
      </c>
    </row>
    <row r="64" spans="1:16" ht="28.2" customHeight="1" x14ac:dyDescent="0.3">
      <c r="A64" s="35"/>
      <c r="B64" s="44" t="s">
        <v>17</v>
      </c>
      <c r="C64" s="44" t="s">
        <v>73</v>
      </c>
      <c r="D64" s="80" t="s">
        <v>74</v>
      </c>
      <c r="E64" s="47">
        <v>200</v>
      </c>
      <c r="F64" s="48">
        <v>200</v>
      </c>
      <c r="G64" s="813">
        <v>0</v>
      </c>
      <c r="H64" s="823">
        <f t="shared" si="18"/>
        <v>0</v>
      </c>
      <c r="I64" s="81"/>
      <c r="J64" s="82"/>
      <c r="K64" s="834"/>
      <c r="L64" s="847"/>
      <c r="M64" s="47">
        <v>200</v>
      </c>
      <c r="N64" s="43">
        <f t="shared" si="17"/>
        <v>200</v>
      </c>
      <c r="O64" s="853">
        <f t="shared" si="19"/>
        <v>0</v>
      </c>
      <c r="P64" s="859">
        <f t="shared" si="20"/>
        <v>0</v>
      </c>
    </row>
    <row r="65" spans="1:16" ht="28.2" customHeight="1" x14ac:dyDescent="0.3">
      <c r="A65" s="54"/>
      <c r="B65" s="44" t="s">
        <v>17</v>
      </c>
      <c r="C65" s="44" t="s">
        <v>56</v>
      </c>
      <c r="D65" s="80" t="s">
        <v>72</v>
      </c>
      <c r="E65" s="47">
        <v>0</v>
      </c>
      <c r="F65" s="48">
        <v>0</v>
      </c>
      <c r="G65" s="813">
        <v>166.55</v>
      </c>
      <c r="H65" s="823" t="e">
        <f t="shared" si="18"/>
        <v>#DIV/0!</v>
      </c>
      <c r="I65" s="92"/>
      <c r="J65" s="93"/>
      <c r="K65" s="835"/>
      <c r="L65" s="848"/>
      <c r="M65" s="47">
        <v>0</v>
      </c>
      <c r="N65" s="43">
        <f t="shared" si="17"/>
        <v>0</v>
      </c>
      <c r="O65" s="853">
        <f t="shared" si="19"/>
        <v>166.55</v>
      </c>
      <c r="P65" s="859"/>
    </row>
    <row r="66" spans="1:16" x14ac:dyDescent="0.3">
      <c r="A66" s="96" t="s">
        <v>90</v>
      </c>
      <c r="B66" s="97"/>
      <c r="C66" s="98">
        <v>2</v>
      </c>
      <c r="D66" s="99" t="s">
        <v>91</v>
      </c>
      <c r="E66" s="100">
        <v>1720</v>
      </c>
      <c r="F66" s="101">
        <v>1720</v>
      </c>
      <c r="G66" s="816">
        <v>1000</v>
      </c>
      <c r="H66" s="824">
        <f>PRODUCT(G66/F66,100)</f>
        <v>58.139534883720934</v>
      </c>
      <c r="I66" s="102"/>
      <c r="J66" s="104"/>
      <c r="K66" s="836"/>
      <c r="L66" s="849"/>
      <c r="M66" s="105">
        <v>1720</v>
      </c>
      <c r="N66" s="106">
        <f t="shared" si="17"/>
        <v>1720</v>
      </c>
      <c r="O66" s="855">
        <f>SUM(O67)</f>
        <v>1000</v>
      </c>
      <c r="P66" s="860">
        <f>PRODUCT(O66/N66,100)</f>
        <v>58.139534883720934</v>
      </c>
    </row>
    <row r="67" spans="1:16" ht="15" thickBot="1" x14ac:dyDescent="0.35">
      <c r="A67" s="107"/>
      <c r="B67" s="108" t="s">
        <v>20</v>
      </c>
      <c r="C67" s="109">
        <v>637005</v>
      </c>
      <c r="D67" s="110" t="s">
        <v>92</v>
      </c>
      <c r="E67" s="111">
        <v>1720</v>
      </c>
      <c r="F67" s="112">
        <v>1720</v>
      </c>
      <c r="G67" s="817">
        <v>1000</v>
      </c>
      <c r="H67" s="823">
        <f>PRODUCT(G67/F67,100)</f>
        <v>58.139534883720934</v>
      </c>
      <c r="I67" s="113"/>
      <c r="J67" s="114"/>
      <c r="K67" s="837"/>
      <c r="L67" s="850"/>
      <c r="M67" s="115">
        <v>1720</v>
      </c>
      <c r="N67" s="43">
        <f t="shared" si="17"/>
        <v>1720</v>
      </c>
      <c r="O67" s="853">
        <f>SUM(G67,K67)</f>
        <v>1000</v>
      </c>
      <c r="P67" s="859">
        <f>PRODUCT(O67/N67,100)</f>
        <v>58.139534883720934</v>
      </c>
    </row>
  </sheetData>
  <mergeCells count="24">
    <mergeCell ref="B36:D36"/>
    <mergeCell ref="B45:D45"/>
    <mergeCell ref="B58:D58"/>
    <mergeCell ref="A3:P3"/>
    <mergeCell ref="A9:D9"/>
    <mergeCell ref="B10:D10"/>
    <mergeCell ref="B19:D19"/>
    <mergeCell ref="E8:G8"/>
    <mergeCell ref="I8:K8"/>
    <mergeCell ref="M8:O8"/>
    <mergeCell ref="M4:P5"/>
    <mergeCell ref="O6:P7"/>
    <mergeCell ref="J6:J7"/>
    <mergeCell ref="M6:M7"/>
    <mergeCell ref="N6:N7"/>
    <mergeCell ref="E6:E7"/>
    <mergeCell ref="F6:F7"/>
    <mergeCell ref="I6:I7"/>
    <mergeCell ref="B28:D28"/>
    <mergeCell ref="E4:L4"/>
    <mergeCell ref="E5:H5"/>
    <mergeCell ref="I5:L5"/>
    <mergeCell ref="G6:H7"/>
    <mergeCell ref="K6:L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35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Normal="100" zoomScaleSheetLayoutView="100" workbookViewId="0">
      <selection activeCell="O32" sqref="O32:P32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5" width="12.6640625" customWidth="1"/>
    <col min="6" max="6" width="11.33203125" customWidth="1"/>
    <col min="7" max="7" width="12" style="818" customWidth="1"/>
    <col min="8" max="8" width="7.33203125" style="825" customWidth="1"/>
    <col min="9" max="9" width="12.6640625" customWidth="1"/>
    <col min="10" max="10" width="11.44140625" customWidth="1"/>
    <col min="11" max="11" width="10.6640625" style="818" customWidth="1"/>
    <col min="12" max="12" width="8.5546875" style="825" customWidth="1"/>
    <col min="13" max="13" width="12.6640625" customWidth="1"/>
    <col min="14" max="14" width="11.6640625" customWidth="1"/>
    <col min="15" max="15" width="14.6640625" style="818" customWidth="1"/>
    <col min="16" max="16" width="8.109375" style="825" customWidth="1"/>
  </cols>
  <sheetData>
    <row r="1" spans="1:16" ht="18.600000000000001" x14ac:dyDescent="0.3">
      <c r="A1" s="1" t="s">
        <v>519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779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1"/>
      <c r="I5" s="1541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57" t="s">
        <v>780</v>
      </c>
      <c r="G6" s="1426" t="s">
        <v>745</v>
      </c>
      <c r="H6" s="1570"/>
      <c r="I6" s="1568" t="s">
        <v>9</v>
      </c>
      <c r="J6" s="1457" t="s">
        <v>780</v>
      </c>
      <c r="K6" s="1426" t="s">
        <v>745</v>
      </c>
      <c r="L6" s="1427"/>
      <c r="M6" s="1455" t="s">
        <v>9</v>
      </c>
      <c r="N6" s="1457" t="s">
        <v>780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571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1147" t="s">
        <v>746</v>
      </c>
      <c r="I8" s="1442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555" t="s">
        <v>520</v>
      </c>
      <c r="B9" s="556"/>
      <c r="C9" s="557"/>
      <c r="D9" s="558"/>
      <c r="E9" s="559">
        <f>SUM(E22,E10,E32)</f>
        <v>47544</v>
      </c>
      <c r="F9" s="560">
        <f t="shared" ref="F9:M9" si="0">SUM(F10,F22,F32)</f>
        <v>47544</v>
      </c>
      <c r="G9" s="1153">
        <f>SUM(G10,G22,G32)</f>
        <v>45451.479999999996</v>
      </c>
      <c r="H9" s="1034">
        <f>PRODUCT(G9/F9,100)</f>
        <v>95.598771664142674</v>
      </c>
      <c r="I9" s="559">
        <f t="shared" si="0"/>
        <v>16597</v>
      </c>
      <c r="J9" s="560">
        <f t="shared" si="0"/>
        <v>16597</v>
      </c>
      <c r="K9" s="1153">
        <f>SUM(K10,K22,K32)</f>
        <v>1247.4000000000001</v>
      </c>
      <c r="L9" s="863">
        <f>PRODUCT(K9/J9,100)</f>
        <v>7.5158161113454245</v>
      </c>
      <c r="M9" s="559">
        <f t="shared" si="0"/>
        <v>64141</v>
      </c>
      <c r="N9" s="560">
        <f t="shared" ref="N9:N34" si="1">SUM(F9,J9)</f>
        <v>64141</v>
      </c>
      <c r="O9" s="851">
        <f t="shared" ref="O9:O34" si="2">SUM(G9,K9)</f>
        <v>46698.879999999997</v>
      </c>
      <c r="P9" s="925">
        <f>PRODUCT(O9/N9,100)</f>
        <v>72.806597963860867</v>
      </c>
    </row>
    <row r="10" spans="1:16" ht="15" thickTop="1" x14ac:dyDescent="0.3">
      <c r="A10" s="561" t="s">
        <v>521</v>
      </c>
      <c r="B10" s="562" t="s">
        <v>522</v>
      </c>
      <c r="C10" s="563"/>
      <c r="D10" s="563"/>
      <c r="E10" s="564">
        <f>SUM(E11:E21)</f>
        <v>9950</v>
      </c>
      <c r="F10" s="565">
        <f>SUM(F11:F21)</f>
        <v>9950</v>
      </c>
      <c r="G10" s="1154">
        <f>SUM(G11:G21)</f>
        <v>10016</v>
      </c>
      <c r="H10" s="1162">
        <f t="shared" ref="H10:H31" si="3">PRODUCT(G10/F10,100)</f>
        <v>100.66331658291456</v>
      </c>
      <c r="I10" s="564"/>
      <c r="J10" s="565"/>
      <c r="K10" s="1154"/>
      <c r="L10" s="1162"/>
      <c r="M10" s="564">
        <f>SUM(M11:M21)</f>
        <v>9950</v>
      </c>
      <c r="N10" s="565">
        <f t="shared" si="1"/>
        <v>9950</v>
      </c>
      <c r="O10" s="1154">
        <f t="shared" si="2"/>
        <v>10016</v>
      </c>
      <c r="P10" s="1169">
        <f t="shared" ref="P10:P34" si="4">PRODUCT(O10/N10,100)</f>
        <v>100.66331658291456</v>
      </c>
    </row>
    <row r="11" spans="1:16" x14ac:dyDescent="0.3">
      <c r="A11" s="455"/>
      <c r="B11" s="456" t="s">
        <v>523</v>
      </c>
      <c r="C11" s="456" t="s">
        <v>524</v>
      </c>
      <c r="D11" s="464" t="s">
        <v>525</v>
      </c>
      <c r="E11" s="461">
        <v>700</v>
      </c>
      <c r="F11" s="462">
        <v>700</v>
      </c>
      <c r="G11" s="1098">
        <v>700</v>
      </c>
      <c r="H11" s="1124">
        <f t="shared" si="3"/>
        <v>100</v>
      </c>
      <c r="I11" s="461"/>
      <c r="J11" s="462"/>
      <c r="K11" s="1098"/>
      <c r="L11" s="1124"/>
      <c r="M11" s="461">
        <f t="shared" ref="M11:M21" si="5">SUM(E11)</f>
        <v>700</v>
      </c>
      <c r="N11" s="462">
        <f t="shared" si="1"/>
        <v>700</v>
      </c>
      <c r="O11" s="1098">
        <f t="shared" si="2"/>
        <v>700</v>
      </c>
      <c r="P11" s="1171">
        <f t="shared" si="4"/>
        <v>100</v>
      </c>
    </row>
    <row r="12" spans="1:16" x14ac:dyDescent="0.3">
      <c r="A12" s="455"/>
      <c r="B12" s="456" t="s">
        <v>523</v>
      </c>
      <c r="C12" s="456" t="s">
        <v>524</v>
      </c>
      <c r="D12" s="464" t="s">
        <v>526</v>
      </c>
      <c r="E12" s="461">
        <v>2000</v>
      </c>
      <c r="F12" s="462">
        <v>2000</v>
      </c>
      <c r="G12" s="1098">
        <v>2000</v>
      </c>
      <c r="H12" s="1124">
        <f t="shared" si="3"/>
        <v>100</v>
      </c>
      <c r="I12" s="461"/>
      <c r="J12" s="462"/>
      <c r="K12" s="1098"/>
      <c r="L12" s="1124"/>
      <c r="M12" s="461">
        <f t="shared" si="5"/>
        <v>2000</v>
      </c>
      <c r="N12" s="462">
        <f t="shared" si="1"/>
        <v>2000</v>
      </c>
      <c r="O12" s="1098">
        <f t="shared" si="2"/>
        <v>2000</v>
      </c>
      <c r="P12" s="1171">
        <f t="shared" si="4"/>
        <v>100</v>
      </c>
    </row>
    <row r="13" spans="1:16" x14ac:dyDescent="0.3">
      <c r="A13" s="455"/>
      <c r="B13" s="456" t="s">
        <v>523</v>
      </c>
      <c r="C13" s="456" t="s">
        <v>524</v>
      </c>
      <c r="D13" s="464" t="s">
        <v>527</v>
      </c>
      <c r="E13" s="461">
        <v>500</v>
      </c>
      <c r="F13" s="462">
        <v>500</v>
      </c>
      <c r="G13" s="1098">
        <v>500</v>
      </c>
      <c r="H13" s="1124">
        <f t="shared" si="3"/>
        <v>100</v>
      </c>
      <c r="I13" s="461"/>
      <c r="J13" s="462"/>
      <c r="K13" s="1098"/>
      <c r="L13" s="1124"/>
      <c r="M13" s="461">
        <f t="shared" si="5"/>
        <v>500</v>
      </c>
      <c r="N13" s="462">
        <f t="shared" si="1"/>
        <v>500</v>
      </c>
      <c r="O13" s="1098">
        <f t="shared" si="2"/>
        <v>500</v>
      </c>
      <c r="P13" s="1171">
        <f t="shared" si="4"/>
        <v>100</v>
      </c>
    </row>
    <row r="14" spans="1:16" x14ac:dyDescent="0.3">
      <c r="A14" s="455"/>
      <c r="B14" s="456" t="s">
        <v>523</v>
      </c>
      <c r="C14" s="456" t="s">
        <v>524</v>
      </c>
      <c r="D14" s="464" t="s">
        <v>528</v>
      </c>
      <c r="E14" s="461">
        <v>3100</v>
      </c>
      <c r="F14" s="462">
        <v>3100</v>
      </c>
      <c r="G14" s="1098">
        <v>3100</v>
      </c>
      <c r="H14" s="1124">
        <f t="shared" si="3"/>
        <v>100</v>
      </c>
      <c r="I14" s="461"/>
      <c r="J14" s="462"/>
      <c r="K14" s="1098"/>
      <c r="L14" s="1124"/>
      <c r="M14" s="461">
        <f t="shared" si="5"/>
        <v>3100</v>
      </c>
      <c r="N14" s="462">
        <f t="shared" si="1"/>
        <v>3100</v>
      </c>
      <c r="O14" s="1098">
        <f t="shared" si="2"/>
        <v>3100</v>
      </c>
      <c r="P14" s="1171">
        <f t="shared" si="4"/>
        <v>100</v>
      </c>
    </row>
    <row r="15" spans="1:16" ht="16.2" customHeight="1" x14ac:dyDescent="0.3">
      <c r="A15" s="455"/>
      <c r="B15" s="456" t="s">
        <v>523</v>
      </c>
      <c r="C15" s="456" t="s">
        <v>524</v>
      </c>
      <c r="D15" s="458" t="s">
        <v>529</v>
      </c>
      <c r="E15" s="461">
        <v>700</v>
      </c>
      <c r="F15" s="462">
        <v>700</v>
      </c>
      <c r="G15" s="1098">
        <v>700</v>
      </c>
      <c r="H15" s="1124">
        <f t="shared" si="3"/>
        <v>100</v>
      </c>
      <c r="I15" s="461"/>
      <c r="J15" s="462"/>
      <c r="K15" s="1098"/>
      <c r="L15" s="1124"/>
      <c r="M15" s="461">
        <f t="shared" si="5"/>
        <v>700</v>
      </c>
      <c r="N15" s="462">
        <f t="shared" si="1"/>
        <v>700</v>
      </c>
      <c r="O15" s="1098">
        <f t="shared" si="2"/>
        <v>700</v>
      </c>
      <c r="P15" s="1171">
        <f t="shared" si="4"/>
        <v>100</v>
      </c>
    </row>
    <row r="16" spans="1:16" ht="15" customHeight="1" x14ac:dyDescent="0.3">
      <c r="A16" s="455"/>
      <c r="B16" s="456" t="s">
        <v>523</v>
      </c>
      <c r="C16" s="456" t="s">
        <v>524</v>
      </c>
      <c r="D16" s="458" t="s">
        <v>530</v>
      </c>
      <c r="E16" s="461">
        <v>750</v>
      </c>
      <c r="F16" s="462">
        <v>750</v>
      </c>
      <c r="G16" s="1098">
        <v>750</v>
      </c>
      <c r="H16" s="1124">
        <f t="shared" si="3"/>
        <v>100</v>
      </c>
      <c r="I16" s="461"/>
      <c r="J16" s="462"/>
      <c r="K16" s="1098"/>
      <c r="L16" s="1124"/>
      <c r="M16" s="461">
        <f t="shared" si="5"/>
        <v>750</v>
      </c>
      <c r="N16" s="462">
        <f t="shared" si="1"/>
        <v>750</v>
      </c>
      <c r="O16" s="1098">
        <f t="shared" si="2"/>
        <v>750</v>
      </c>
      <c r="P16" s="1171">
        <f t="shared" si="4"/>
        <v>100</v>
      </c>
    </row>
    <row r="17" spans="1:16" ht="16.95" customHeight="1" x14ac:dyDescent="0.3">
      <c r="A17" s="455"/>
      <c r="B17" s="456" t="s">
        <v>523</v>
      </c>
      <c r="C17" s="456" t="s">
        <v>524</v>
      </c>
      <c r="D17" s="458" t="s">
        <v>531</v>
      </c>
      <c r="E17" s="461">
        <v>200</v>
      </c>
      <c r="F17" s="462">
        <v>200</v>
      </c>
      <c r="G17" s="1098">
        <v>266</v>
      </c>
      <c r="H17" s="1124">
        <f t="shared" si="3"/>
        <v>133</v>
      </c>
      <c r="I17" s="461"/>
      <c r="J17" s="462"/>
      <c r="K17" s="1098"/>
      <c r="L17" s="1124"/>
      <c r="M17" s="461">
        <f t="shared" si="5"/>
        <v>200</v>
      </c>
      <c r="N17" s="462">
        <f t="shared" si="1"/>
        <v>200</v>
      </c>
      <c r="O17" s="1098">
        <f t="shared" si="2"/>
        <v>266</v>
      </c>
      <c r="P17" s="1171">
        <f t="shared" si="4"/>
        <v>133</v>
      </c>
    </row>
    <row r="18" spans="1:16" ht="16.95" customHeight="1" x14ac:dyDescent="0.3">
      <c r="A18" s="455"/>
      <c r="B18" s="456" t="s">
        <v>523</v>
      </c>
      <c r="C18" s="456" t="s">
        <v>524</v>
      </c>
      <c r="D18" s="458" t="s">
        <v>532</v>
      </c>
      <c r="E18" s="461">
        <v>400</v>
      </c>
      <c r="F18" s="462">
        <v>400</v>
      </c>
      <c r="G18" s="1098">
        <v>400</v>
      </c>
      <c r="H18" s="1124">
        <f t="shared" si="3"/>
        <v>100</v>
      </c>
      <c r="I18" s="461"/>
      <c r="J18" s="462"/>
      <c r="K18" s="1098"/>
      <c r="L18" s="1124"/>
      <c r="M18" s="461">
        <f t="shared" si="5"/>
        <v>400</v>
      </c>
      <c r="N18" s="462">
        <f t="shared" si="1"/>
        <v>400</v>
      </c>
      <c r="O18" s="1098">
        <f t="shared" si="2"/>
        <v>400</v>
      </c>
      <c r="P18" s="1171">
        <f t="shared" si="4"/>
        <v>100</v>
      </c>
    </row>
    <row r="19" spans="1:16" ht="16.95" customHeight="1" x14ac:dyDescent="0.3">
      <c r="A19" s="455"/>
      <c r="B19" s="456" t="s">
        <v>523</v>
      </c>
      <c r="C19" s="456" t="s">
        <v>524</v>
      </c>
      <c r="D19" s="458" t="s">
        <v>533</v>
      </c>
      <c r="E19" s="461">
        <v>500</v>
      </c>
      <c r="F19" s="462">
        <v>500</v>
      </c>
      <c r="G19" s="1098">
        <v>500</v>
      </c>
      <c r="H19" s="1124">
        <f t="shared" si="3"/>
        <v>100</v>
      </c>
      <c r="I19" s="461"/>
      <c r="J19" s="462"/>
      <c r="K19" s="1098"/>
      <c r="L19" s="1124"/>
      <c r="M19" s="461">
        <f t="shared" si="5"/>
        <v>500</v>
      </c>
      <c r="N19" s="462">
        <f t="shared" si="1"/>
        <v>500</v>
      </c>
      <c r="O19" s="1098">
        <f t="shared" si="2"/>
        <v>500</v>
      </c>
      <c r="P19" s="1171">
        <f t="shared" si="4"/>
        <v>100</v>
      </c>
    </row>
    <row r="20" spans="1:16" ht="27" customHeight="1" x14ac:dyDescent="0.3">
      <c r="A20" s="455"/>
      <c r="B20" s="456" t="s">
        <v>523</v>
      </c>
      <c r="C20" s="456" t="s">
        <v>524</v>
      </c>
      <c r="D20" s="458" t="s">
        <v>534</v>
      </c>
      <c r="E20" s="461">
        <v>900</v>
      </c>
      <c r="F20" s="462">
        <v>900</v>
      </c>
      <c r="G20" s="1098">
        <v>900</v>
      </c>
      <c r="H20" s="1124">
        <f t="shared" si="3"/>
        <v>100</v>
      </c>
      <c r="I20" s="461"/>
      <c r="J20" s="462"/>
      <c r="K20" s="1098"/>
      <c r="L20" s="1124"/>
      <c r="M20" s="461">
        <f t="shared" si="5"/>
        <v>900</v>
      </c>
      <c r="N20" s="462">
        <f t="shared" si="1"/>
        <v>900</v>
      </c>
      <c r="O20" s="1098">
        <f t="shared" si="2"/>
        <v>900</v>
      </c>
      <c r="P20" s="1171">
        <f t="shared" si="4"/>
        <v>100</v>
      </c>
    </row>
    <row r="21" spans="1:16" x14ac:dyDescent="0.3">
      <c r="A21" s="455"/>
      <c r="B21" s="456" t="s">
        <v>523</v>
      </c>
      <c r="C21" s="456" t="s">
        <v>524</v>
      </c>
      <c r="D21" s="464" t="s">
        <v>535</v>
      </c>
      <c r="E21" s="461">
        <v>200</v>
      </c>
      <c r="F21" s="462">
        <v>200</v>
      </c>
      <c r="G21" s="1098">
        <v>200</v>
      </c>
      <c r="H21" s="1124">
        <f t="shared" si="3"/>
        <v>100</v>
      </c>
      <c r="I21" s="461"/>
      <c r="J21" s="462"/>
      <c r="K21" s="1098"/>
      <c r="L21" s="1124"/>
      <c r="M21" s="461">
        <f t="shared" si="5"/>
        <v>200</v>
      </c>
      <c r="N21" s="462">
        <f t="shared" si="1"/>
        <v>200</v>
      </c>
      <c r="O21" s="1098">
        <f t="shared" si="2"/>
        <v>200</v>
      </c>
      <c r="P21" s="1171">
        <f t="shared" si="4"/>
        <v>100</v>
      </c>
    </row>
    <row r="22" spans="1:16" x14ac:dyDescent="0.3">
      <c r="A22" s="523" t="s">
        <v>536</v>
      </c>
      <c r="B22" s="1572" t="s">
        <v>537</v>
      </c>
      <c r="C22" s="1573"/>
      <c r="D22" s="1480"/>
      <c r="E22" s="491">
        <f>SUM(E23:E31)</f>
        <v>37594</v>
      </c>
      <c r="F22" s="492">
        <f>SUM(F23:F31)</f>
        <v>37594</v>
      </c>
      <c r="G22" s="1103">
        <f>SUM(G23:G31)</f>
        <v>35435.479999999996</v>
      </c>
      <c r="H22" s="1120">
        <f t="shared" si="3"/>
        <v>94.258339096664344</v>
      </c>
      <c r="I22" s="491"/>
      <c r="J22" s="565"/>
      <c r="K22" s="1154"/>
      <c r="L22" s="1162"/>
      <c r="M22" s="564">
        <f>SUM(I22,E22)</f>
        <v>37594</v>
      </c>
      <c r="N22" s="565">
        <f t="shared" si="1"/>
        <v>37594</v>
      </c>
      <c r="O22" s="854">
        <f t="shared" si="2"/>
        <v>35435.479999999996</v>
      </c>
      <c r="P22" s="1170">
        <f t="shared" si="4"/>
        <v>94.258339096664344</v>
      </c>
    </row>
    <row r="23" spans="1:16" ht="29.4" customHeight="1" x14ac:dyDescent="0.3">
      <c r="A23" s="566"/>
      <c r="B23" s="567" t="s">
        <v>523</v>
      </c>
      <c r="C23" s="567" t="s">
        <v>27</v>
      </c>
      <c r="D23" s="91" t="s">
        <v>88</v>
      </c>
      <c r="E23" s="568">
        <v>12474</v>
      </c>
      <c r="F23" s="569">
        <v>12474</v>
      </c>
      <c r="G23" s="1155">
        <v>10845.67</v>
      </c>
      <c r="H23" s="1163">
        <f t="shared" si="3"/>
        <v>86.946208112874785</v>
      </c>
      <c r="I23" s="568"/>
      <c r="J23" s="569"/>
      <c r="K23" s="1155"/>
      <c r="L23" s="1163"/>
      <c r="M23" s="568">
        <f>SUM(E23)</f>
        <v>12474</v>
      </c>
      <c r="N23" s="462">
        <f t="shared" si="1"/>
        <v>12474</v>
      </c>
      <c r="O23" s="853">
        <f t="shared" si="2"/>
        <v>10845.67</v>
      </c>
      <c r="P23" s="1171">
        <f t="shared" si="4"/>
        <v>86.946208112874785</v>
      </c>
    </row>
    <row r="24" spans="1:16" x14ac:dyDescent="0.3">
      <c r="A24" s="566"/>
      <c r="B24" s="570" t="s">
        <v>523</v>
      </c>
      <c r="C24" s="570" t="s">
        <v>538</v>
      </c>
      <c r="D24" s="158" t="s">
        <v>539</v>
      </c>
      <c r="E24" s="568">
        <v>450</v>
      </c>
      <c r="F24" s="569">
        <v>450</v>
      </c>
      <c r="G24" s="1155">
        <v>0</v>
      </c>
      <c r="H24" s="1163">
        <f t="shared" si="3"/>
        <v>0</v>
      </c>
      <c r="I24" s="568"/>
      <c r="J24" s="569"/>
      <c r="K24" s="1155"/>
      <c r="L24" s="1163"/>
      <c r="M24" s="568">
        <v>450</v>
      </c>
      <c r="N24" s="462">
        <f t="shared" si="1"/>
        <v>450</v>
      </c>
      <c r="O24" s="853">
        <f t="shared" si="2"/>
        <v>0</v>
      </c>
      <c r="P24" s="1171">
        <f t="shared" si="4"/>
        <v>0</v>
      </c>
    </row>
    <row r="25" spans="1:16" ht="15" customHeight="1" x14ac:dyDescent="0.3">
      <c r="A25" s="566"/>
      <c r="B25" s="570" t="s">
        <v>523</v>
      </c>
      <c r="C25" s="567" t="s">
        <v>54</v>
      </c>
      <c r="D25" s="91" t="s">
        <v>540</v>
      </c>
      <c r="E25" s="568">
        <v>55</v>
      </c>
      <c r="F25" s="569">
        <v>55</v>
      </c>
      <c r="G25" s="1155">
        <v>0</v>
      </c>
      <c r="H25" s="1163">
        <f t="shared" si="3"/>
        <v>0</v>
      </c>
      <c r="I25" s="568"/>
      <c r="J25" s="569"/>
      <c r="K25" s="1155"/>
      <c r="L25" s="1163"/>
      <c r="M25" s="568">
        <v>55</v>
      </c>
      <c r="N25" s="462">
        <f t="shared" si="1"/>
        <v>55</v>
      </c>
      <c r="O25" s="853">
        <f t="shared" si="2"/>
        <v>0</v>
      </c>
      <c r="P25" s="1171">
        <f t="shared" si="4"/>
        <v>0</v>
      </c>
    </row>
    <row r="26" spans="1:16" x14ac:dyDescent="0.3">
      <c r="A26" s="566"/>
      <c r="B26" s="567" t="s">
        <v>523</v>
      </c>
      <c r="C26" s="567" t="s">
        <v>35</v>
      </c>
      <c r="D26" s="158" t="s">
        <v>36</v>
      </c>
      <c r="E26" s="568">
        <v>92</v>
      </c>
      <c r="F26" s="569">
        <v>92</v>
      </c>
      <c r="G26" s="1155">
        <v>74.239999999999995</v>
      </c>
      <c r="H26" s="1163">
        <f t="shared" si="3"/>
        <v>80.695652173913032</v>
      </c>
      <c r="I26" s="568"/>
      <c r="J26" s="569"/>
      <c r="K26" s="1155"/>
      <c r="L26" s="1163"/>
      <c r="M26" s="568">
        <f>SUM(E26)</f>
        <v>92</v>
      </c>
      <c r="N26" s="462">
        <f t="shared" si="1"/>
        <v>92</v>
      </c>
      <c r="O26" s="853">
        <f t="shared" si="2"/>
        <v>74.239999999999995</v>
      </c>
      <c r="P26" s="1171">
        <f t="shared" si="4"/>
        <v>80.695652173913032</v>
      </c>
    </row>
    <row r="27" spans="1:16" x14ac:dyDescent="0.3">
      <c r="A27" s="566"/>
      <c r="B27" s="567" t="s">
        <v>523</v>
      </c>
      <c r="C27" s="567" t="s">
        <v>29</v>
      </c>
      <c r="D27" s="158" t="s">
        <v>541</v>
      </c>
      <c r="E27" s="568">
        <v>523</v>
      </c>
      <c r="F27" s="466">
        <v>523</v>
      </c>
      <c r="G27" s="1099">
        <v>515.57000000000005</v>
      </c>
      <c r="H27" s="1125">
        <f t="shared" si="3"/>
        <v>98.579349904397716</v>
      </c>
      <c r="I27" s="465"/>
      <c r="J27" s="466"/>
      <c r="K27" s="1099"/>
      <c r="L27" s="1151"/>
      <c r="M27" s="568">
        <f>SUM(E27)</f>
        <v>523</v>
      </c>
      <c r="N27" s="462">
        <f t="shared" si="1"/>
        <v>523</v>
      </c>
      <c r="O27" s="853">
        <f t="shared" si="2"/>
        <v>515.57000000000005</v>
      </c>
      <c r="P27" s="1171">
        <f t="shared" si="4"/>
        <v>98.579349904397716</v>
      </c>
    </row>
    <row r="28" spans="1:16" ht="28.2" customHeight="1" x14ac:dyDescent="0.3">
      <c r="A28" s="571"/>
      <c r="B28" s="567" t="s">
        <v>523</v>
      </c>
      <c r="C28" s="567" t="s">
        <v>542</v>
      </c>
      <c r="D28" s="572" t="s">
        <v>543</v>
      </c>
      <c r="E28" s="568">
        <v>23000</v>
      </c>
      <c r="F28" s="573">
        <v>23000</v>
      </c>
      <c r="G28" s="1156">
        <v>23000</v>
      </c>
      <c r="H28" s="1164">
        <f t="shared" si="3"/>
        <v>100</v>
      </c>
      <c r="I28" s="301"/>
      <c r="J28" s="273"/>
      <c r="K28" s="939"/>
      <c r="L28" s="1009"/>
      <c r="M28" s="568">
        <f>SUM(E28)</f>
        <v>23000</v>
      </c>
      <c r="N28" s="462">
        <f t="shared" si="1"/>
        <v>23000</v>
      </c>
      <c r="O28" s="853">
        <f t="shared" si="2"/>
        <v>23000</v>
      </c>
      <c r="P28" s="1171">
        <f t="shared" si="4"/>
        <v>100</v>
      </c>
    </row>
    <row r="29" spans="1:16" x14ac:dyDescent="0.3">
      <c r="A29" s="571"/>
      <c r="B29" s="567" t="s">
        <v>523</v>
      </c>
      <c r="C29" s="567" t="s">
        <v>47</v>
      </c>
      <c r="D29" s="572" t="s">
        <v>544</v>
      </c>
      <c r="E29" s="568">
        <v>0</v>
      </c>
      <c r="F29" s="569">
        <v>0</v>
      </c>
      <c r="G29" s="1155">
        <v>0</v>
      </c>
      <c r="H29" s="1163">
        <v>0</v>
      </c>
      <c r="I29" s="210"/>
      <c r="J29" s="211"/>
      <c r="K29" s="1036"/>
      <c r="L29" s="1060"/>
      <c r="M29" s="568">
        <v>0</v>
      </c>
      <c r="N29" s="462">
        <f t="shared" si="1"/>
        <v>0</v>
      </c>
      <c r="O29" s="853">
        <f t="shared" si="2"/>
        <v>0</v>
      </c>
      <c r="P29" s="1171">
        <v>0</v>
      </c>
    </row>
    <row r="30" spans="1:16" ht="18.600000000000001" customHeight="1" x14ac:dyDescent="0.3">
      <c r="A30" s="571"/>
      <c r="B30" s="567" t="s">
        <v>545</v>
      </c>
      <c r="C30" s="567" t="s">
        <v>56</v>
      </c>
      <c r="D30" s="572" t="s">
        <v>57</v>
      </c>
      <c r="E30" s="568">
        <v>0</v>
      </c>
      <c r="F30" s="466">
        <v>0</v>
      </c>
      <c r="G30" s="1099">
        <v>0</v>
      </c>
      <c r="H30" s="1125">
        <v>0</v>
      </c>
      <c r="I30" s="150"/>
      <c r="J30" s="93"/>
      <c r="K30" s="835"/>
      <c r="L30" s="848"/>
      <c r="M30" s="568">
        <v>0</v>
      </c>
      <c r="N30" s="462">
        <f t="shared" si="1"/>
        <v>0</v>
      </c>
      <c r="O30" s="853">
        <f t="shared" si="2"/>
        <v>0</v>
      </c>
      <c r="P30" s="1171">
        <v>0</v>
      </c>
    </row>
    <row r="31" spans="1:16" x14ac:dyDescent="0.3">
      <c r="A31" s="202"/>
      <c r="B31" s="574" t="s">
        <v>523</v>
      </c>
      <c r="C31" s="574" t="s">
        <v>546</v>
      </c>
      <c r="D31" s="191" t="s">
        <v>547</v>
      </c>
      <c r="E31" s="575">
        <v>1000</v>
      </c>
      <c r="F31" s="576">
        <v>1000</v>
      </c>
      <c r="G31" s="1157">
        <v>1000</v>
      </c>
      <c r="H31" s="1165">
        <f t="shared" si="3"/>
        <v>100</v>
      </c>
      <c r="I31" s="577"/>
      <c r="J31" s="578"/>
      <c r="K31" s="1160"/>
      <c r="L31" s="1168"/>
      <c r="M31" s="575">
        <v>1000</v>
      </c>
      <c r="N31" s="547">
        <f t="shared" si="1"/>
        <v>1000</v>
      </c>
      <c r="O31" s="853">
        <f t="shared" si="2"/>
        <v>1000</v>
      </c>
      <c r="P31" s="1171">
        <f t="shared" si="4"/>
        <v>100</v>
      </c>
    </row>
    <row r="32" spans="1:16" x14ac:dyDescent="0.3">
      <c r="A32" s="73" t="s">
        <v>548</v>
      </c>
      <c r="B32" s="1565" t="s">
        <v>549</v>
      </c>
      <c r="C32" s="1566"/>
      <c r="D32" s="1567"/>
      <c r="E32" s="491"/>
      <c r="F32" s="492"/>
      <c r="G32" s="1103"/>
      <c r="H32" s="1120"/>
      <c r="I32" s="151">
        <f>SUM(I33:I34)</f>
        <v>16597</v>
      </c>
      <c r="J32" s="76">
        <f>SUM(J33:J34)</f>
        <v>16597</v>
      </c>
      <c r="K32" s="832">
        <f>SUM(K33:K34)</f>
        <v>1247.4000000000001</v>
      </c>
      <c r="L32" s="869">
        <f t="shared" ref="L32:L34" si="6">PRODUCT(K32/J32,100)</f>
        <v>7.5158161113454245</v>
      </c>
      <c r="M32" s="151">
        <f>SUM(M33:M34)</f>
        <v>16597</v>
      </c>
      <c r="N32" s="565">
        <f t="shared" si="1"/>
        <v>16597</v>
      </c>
      <c r="O32" s="854">
        <f t="shared" si="2"/>
        <v>1247.4000000000001</v>
      </c>
      <c r="P32" s="1170">
        <f t="shared" si="4"/>
        <v>7.5158161113454245</v>
      </c>
    </row>
    <row r="33" spans="1:16" ht="28.95" customHeight="1" x14ac:dyDescent="0.3">
      <c r="A33" s="579"/>
      <c r="B33" s="580" t="s">
        <v>523</v>
      </c>
      <c r="C33" s="581">
        <v>716</v>
      </c>
      <c r="D33" s="582" t="s">
        <v>550</v>
      </c>
      <c r="E33" s="583"/>
      <c r="F33" s="584"/>
      <c r="G33" s="1158"/>
      <c r="H33" s="1166"/>
      <c r="I33" s="210">
        <v>1000</v>
      </c>
      <c r="J33" s="211">
        <v>1000</v>
      </c>
      <c r="K33" s="1036">
        <v>1247.4000000000001</v>
      </c>
      <c r="L33" s="1060">
        <f t="shared" si="6"/>
        <v>124.74000000000001</v>
      </c>
      <c r="M33" s="210">
        <v>1000</v>
      </c>
      <c r="N33" s="462">
        <f t="shared" si="1"/>
        <v>1000</v>
      </c>
      <c r="O33" s="853">
        <f t="shared" si="2"/>
        <v>1247.4000000000001</v>
      </c>
      <c r="P33" s="1171">
        <f t="shared" si="4"/>
        <v>124.74000000000001</v>
      </c>
    </row>
    <row r="34" spans="1:16" ht="28.95" customHeight="1" thickBot="1" x14ac:dyDescent="0.35">
      <c r="A34" s="585"/>
      <c r="B34" s="161" t="s">
        <v>523</v>
      </c>
      <c r="C34" s="586">
        <v>711001</v>
      </c>
      <c r="D34" s="162" t="s">
        <v>551</v>
      </c>
      <c r="E34" s="587"/>
      <c r="F34" s="588"/>
      <c r="G34" s="1159"/>
      <c r="H34" s="1167"/>
      <c r="I34" s="163">
        <v>15597</v>
      </c>
      <c r="J34" s="164">
        <v>15597</v>
      </c>
      <c r="K34" s="888">
        <v>0</v>
      </c>
      <c r="L34" s="878">
        <f t="shared" si="6"/>
        <v>0</v>
      </c>
      <c r="M34" s="163">
        <v>15597</v>
      </c>
      <c r="N34" s="372">
        <f t="shared" si="1"/>
        <v>15597</v>
      </c>
      <c r="O34" s="1161">
        <f t="shared" si="2"/>
        <v>0</v>
      </c>
      <c r="P34" s="1172">
        <f t="shared" si="4"/>
        <v>0</v>
      </c>
    </row>
    <row r="35" spans="1:16" x14ac:dyDescent="0.3">
      <c r="A35" s="589"/>
      <c r="B35" s="375"/>
      <c r="C35" s="375"/>
      <c r="D35" s="375"/>
      <c r="E35" s="375"/>
      <c r="F35" s="375"/>
      <c r="G35" s="895"/>
      <c r="H35" s="990"/>
      <c r="I35" s="375"/>
      <c r="J35" s="375"/>
      <c r="K35" s="895"/>
      <c r="L35" s="990"/>
      <c r="M35" s="375"/>
      <c r="N35" s="375"/>
    </row>
    <row r="36" spans="1:16" x14ac:dyDescent="0.3">
      <c r="A36" s="589"/>
      <c r="B36" s="375"/>
      <c r="C36" s="375"/>
      <c r="D36" s="375"/>
      <c r="E36" s="375"/>
      <c r="F36" s="375"/>
      <c r="G36" s="895"/>
      <c r="H36" s="990"/>
      <c r="I36" s="375"/>
      <c r="J36" s="375"/>
      <c r="K36" s="895"/>
      <c r="L36" s="990"/>
      <c r="M36" s="375"/>
      <c r="N36" s="375"/>
    </row>
    <row r="37" spans="1:16" x14ac:dyDescent="0.3">
      <c r="D37" s="375"/>
    </row>
  </sheetData>
  <mergeCells count="19">
    <mergeCell ref="O6:P7"/>
    <mergeCell ref="E8:G8"/>
    <mergeCell ref="I8:K8"/>
    <mergeCell ref="M8:O8"/>
    <mergeCell ref="B22:D22"/>
    <mergeCell ref="B32:D32"/>
    <mergeCell ref="N6:N7"/>
    <mergeCell ref="E6:E7"/>
    <mergeCell ref="F6:F7"/>
    <mergeCell ref="I6:I7"/>
    <mergeCell ref="J6:J7"/>
    <mergeCell ref="M6:M7"/>
    <mergeCell ref="G6:H7"/>
    <mergeCell ref="K6:L7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Normal="100" zoomScaleSheetLayoutView="100" workbookViewId="0">
      <selection activeCell="D4" sqref="D4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8.5546875" style="825" customWidth="1"/>
    <col min="9" max="10" width="12.6640625" customWidth="1"/>
    <col min="11" max="11" width="12.6640625" style="818" customWidth="1"/>
    <col min="12" max="12" width="8.5546875" style="825" customWidth="1"/>
    <col min="13" max="14" width="12.6640625" customWidth="1"/>
    <col min="15" max="15" width="13.6640625" style="818" customWidth="1"/>
    <col min="16" max="16" width="9.33203125" style="825" customWidth="1"/>
  </cols>
  <sheetData>
    <row r="1" spans="1:16" ht="18.600000000000001" x14ac:dyDescent="0.3">
      <c r="A1" s="1" t="s">
        <v>801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779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1"/>
      <c r="I5" s="1541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570"/>
      <c r="I6" s="1568" t="s">
        <v>9</v>
      </c>
      <c r="J6" s="1409" t="s">
        <v>780</v>
      </c>
      <c r="K6" s="1426" t="s">
        <v>745</v>
      </c>
      <c r="L6" s="1427"/>
      <c r="M6" s="1455" t="s">
        <v>9</v>
      </c>
      <c r="N6" s="1457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571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1147" t="s">
        <v>746</v>
      </c>
      <c r="I8" s="1442" t="s">
        <v>13</v>
      </c>
      <c r="J8" s="1445"/>
      <c r="K8" s="1445"/>
      <c r="L8" s="820" t="s">
        <v>746</v>
      </c>
      <c r="M8" s="1444" t="s">
        <v>13</v>
      </c>
      <c r="N8" s="1446"/>
      <c r="O8" s="1447"/>
      <c r="P8" s="820" t="s">
        <v>746</v>
      </c>
    </row>
    <row r="9" spans="1:16" ht="16.8" thickTop="1" thickBot="1" x14ac:dyDescent="0.35">
      <c r="A9" s="166" t="s">
        <v>552</v>
      </c>
      <c r="B9" s="167"/>
      <c r="C9" s="168"/>
      <c r="D9" s="169"/>
      <c r="E9" s="118">
        <f t="shared" ref="E9:M9" si="0">SUM(E10,E16,E18,E22,E24,E31)</f>
        <v>72986</v>
      </c>
      <c r="F9" s="119">
        <f t="shared" si="0"/>
        <v>164612</v>
      </c>
      <c r="G9" s="886">
        <f>SUM(G10,G16,G18,G22,G24,G31)</f>
        <v>145607.86000000002</v>
      </c>
      <c r="H9" s="1034">
        <f>PRODUCT(G9/F9,100)</f>
        <v>88.455191602070329</v>
      </c>
      <c r="I9" s="27">
        <f t="shared" si="0"/>
        <v>10000</v>
      </c>
      <c r="J9" s="119">
        <f t="shared" si="0"/>
        <v>10000</v>
      </c>
      <c r="K9" s="886">
        <f>SUM(K10,K16,K18,K22,K24,K31)</f>
        <v>0</v>
      </c>
      <c r="L9" s="1246">
        <f>PRODUCT(K9/J9,100)</f>
        <v>0</v>
      </c>
      <c r="M9" s="121">
        <f t="shared" si="0"/>
        <v>82986</v>
      </c>
      <c r="N9" s="120">
        <f t="shared" ref="N9:N37" si="1">SUM(F9,J9)</f>
        <v>174612</v>
      </c>
      <c r="O9" s="851">
        <f t="shared" ref="O9:O37" si="2">SUM(G9,K9)</f>
        <v>145607.86000000002</v>
      </c>
      <c r="P9" s="925">
        <f>PRODUCT(O9/N9,100)</f>
        <v>83.389377591459933</v>
      </c>
    </row>
    <row r="10" spans="1:16" ht="15" thickTop="1" x14ac:dyDescent="0.3">
      <c r="A10" s="519" t="s">
        <v>553</v>
      </c>
      <c r="B10" s="170" t="s">
        <v>554</v>
      </c>
      <c r="C10" s="170"/>
      <c r="D10" s="171"/>
      <c r="E10" s="123">
        <f>SUM(E11:E15)</f>
        <v>29710</v>
      </c>
      <c r="F10" s="124">
        <f>SUM(F11:F15)</f>
        <v>29710</v>
      </c>
      <c r="G10" s="887">
        <f>SUM(G11:G15)</f>
        <v>26199.489999999998</v>
      </c>
      <c r="H10" s="876">
        <f t="shared" ref="H10:H36" si="3">PRODUCT(G10/F10,100)</f>
        <v>88.184079434533828</v>
      </c>
      <c r="I10" s="123"/>
      <c r="J10" s="124"/>
      <c r="K10" s="887"/>
      <c r="L10" s="1174"/>
      <c r="M10" s="125">
        <f>SUM(M11:M15)</f>
        <v>29710</v>
      </c>
      <c r="N10" s="124">
        <f t="shared" si="1"/>
        <v>29710</v>
      </c>
      <c r="O10" s="852">
        <f t="shared" si="2"/>
        <v>26199.489999999998</v>
      </c>
      <c r="P10" s="926">
        <f t="shared" ref="P10:P37" si="4">PRODUCT(O10/N10,100)</f>
        <v>88.184079434533828</v>
      </c>
    </row>
    <row r="11" spans="1:16" ht="28.95" customHeight="1" x14ac:dyDescent="0.3">
      <c r="A11" s="455"/>
      <c r="B11" s="36" t="s">
        <v>555</v>
      </c>
      <c r="C11" s="590" t="s">
        <v>27</v>
      </c>
      <c r="D11" s="52" t="s">
        <v>556</v>
      </c>
      <c r="E11" s="150">
        <v>3812</v>
      </c>
      <c r="F11" s="93">
        <v>3812</v>
      </c>
      <c r="G11" s="835">
        <v>4017.02</v>
      </c>
      <c r="H11" s="872">
        <f t="shared" si="3"/>
        <v>105.37827911857293</v>
      </c>
      <c r="I11" s="141"/>
      <c r="J11" s="82"/>
      <c r="K11" s="834"/>
      <c r="L11" s="847"/>
      <c r="M11" s="92">
        <f>SUM(E11)</f>
        <v>3812</v>
      </c>
      <c r="N11" s="93">
        <f t="shared" si="1"/>
        <v>3812</v>
      </c>
      <c r="O11" s="853">
        <f t="shared" si="2"/>
        <v>4017.02</v>
      </c>
      <c r="P11" s="1132">
        <f t="shared" si="4"/>
        <v>105.37827911857293</v>
      </c>
    </row>
    <row r="12" spans="1:16" ht="28.5" customHeight="1" x14ac:dyDescent="0.3">
      <c r="A12" s="455"/>
      <c r="B12" s="36" t="s">
        <v>555</v>
      </c>
      <c r="C12" s="274" t="s">
        <v>557</v>
      </c>
      <c r="D12" s="178" t="s">
        <v>558</v>
      </c>
      <c r="E12" s="150">
        <v>1322</v>
      </c>
      <c r="F12" s="93">
        <v>1322</v>
      </c>
      <c r="G12" s="835">
        <v>1910.94</v>
      </c>
      <c r="H12" s="872">
        <f t="shared" si="3"/>
        <v>144.54916792738274</v>
      </c>
      <c r="I12" s="141"/>
      <c r="J12" s="82"/>
      <c r="K12" s="834"/>
      <c r="L12" s="847"/>
      <c r="M12" s="92">
        <f>SUM(E12)</f>
        <v>1322</v>
      </c>
      <c r="N12" s="93">
        <f t="shared" si="1"/>
        <v>1322</v>
      </c>
      <c r="O12" s="853">
        <f t="shared" si="2"/>
        <v>1910.94</v>
      </c>
      <c r="P12" s="1132">
        <f t="shared" si="4"/>
        <v>144.54916792738274</v>
      </c>
    </row>
    <row r="13" spans="1:16" ht="15" customHeight="1" x14ac:dyDescent="0.3">
      <c r="A13" s="455"/>
      <c r="B13" s="36" t="s">
        <v>555</v>
      </c>
      <c r="C13" s="274">
        <v>630</v>
      </c>
      <c r="D13" s="178" t="s">
        <v>559</v>
      </c>
      <c r="E13" s="150">
        <v>38</v>
      </c>
      <c r="F13" s="93">
        <v>38</v>
      </c>
      <c r="G13" s="835">
        <v>26.8</v>
      </c>
      <c r="H13" s="872">
        <f t="shared" si="3"/>
        <v>70.526315789473685</v>
      </c>
      <c r="I13" s="141"/>
      <c r="J13" s="82"/>
      <c r="K13" s="834"/>
      <c r="L13" s="847"/>
      <c r="M13" s="92">
        <f>SUM(E13)</f>
        <v>38</v>
      </c>
      <c r="N13" s="93">
        <f t="shared" si="1"/>
        <v>38</v>
      </c>
      <c r="O13" s="853">
        <f t="shared" si="2"/>
        <v>26.8</v>
      </c>
      <c r="P13" s="1132">
        <f t="shared" si="4"/>
        <v>70.526315789473685</v>
      </c>
    </row>
    <row r="14" spans="1:16" ht="27.6" customHeight="1" x14ac:dyDescent="0.3">
      <c r="A14" s="455"/>
      <c r="B14" s="36" t="s">
        <v>555</v>
      </c>
      <c r="C14" s="274" t="s">
        <v>285</v>
      </c>
      <c r="D14" s="178" t="s">
        <v>560</v>
      </c>
      <c r="E14" s="150">
        <v>22319</v>
      </c>
      <c r="F14" s="93">
        <v>22319</v>
      </c>
      <c r="G14" s="835">
        <v>18434.560000000001</v>
      </c>
      <c r="H14" s="872">
        <f t="shared" si="3"/>
        <v>82.595815224696452</v>
      </c>
      <c r="I14" s="141"/>
      <c r="J14" s="82"/>
      <c r="K14" s="834"/>
      <c r="L14" s="847"/>
      <c r="M14" s="92">
        <f>SUM(E14)</f>
        <v>22319</v>
      </c>
      <c r="N14" s="93">
        <f t="shared" si="1"/>
        <v>22319</v>
      </c>
      <c r="O14" s="853">
        <f t="shared" si="2"/>
        <v>18434.560000000001</v>
      </c>
      <c r="P14" s="1132">
        <f t="shared" si="4"/>
        <v>82.595815224696452</v>
      </c>
    </row>
    <row r="15" spans="1:16" ht="42.75" customHeight="1" x14ac:dyDescent="0.3">
      <c r="A15" s="455"/>
      <c r="B15" s="36" t="s">
        <v>555</v>
      </c>
      <c r="C15" s="274" t="s">
        <v>561</v>
      </c>
      <c r="D15" s="178" t="s">
        <v>562</v>
      </c>
      <c r="E15" s="150">
        <v>2219</v>
      </c>
      <c r="F15" s="93">
        <v>2219</v>
      </c>
      <c r="G15" s="835">
        <v>1810.17</v>
      </c>
      <c r="H15" s="872">
        <f t="shared" si="3"/>
        <v>81.575935105903568</v>
      </c>
      <c r="I15" s="141"/>
      <c r="J15" s="82"/>
      <c r="K15" s="834"/>
      <c r="L15" s="847"/>
      <c r="M15" s="92">
        <f>SUM(E15)</f>
        <v>2219</v>
      </c>
      <c r="N15" s="93">
        <f t="shared" si="1"/>
        <v>2219</v>
      </c>
      <c r="O15" s="853">
        <f t="shared" si="2"/>
        <v>1810.17</v>
      </c>
      <c r="P15" s="1132">
        <f t="shared" si="4"/>
        <v>81.575935105903568</v>
      </c>
    </row>
    <row r="16" spans="1:16" x14ac:dyDescent="0.3">
      <c r="A16" s="180" t="s">
        <v>563</v>
      </c>
      <c r="B16" s="1461" t="s">
        <v>564</v>
      </c>
      <c r="C16" s="1574"/>
      <c r="D16" s="1574"/>
      <c r="E16" s="151">
        <f>SUM(E17)</f>
        <v>1500</v>
      </c>
      <c r="F16" s="76">
        <f>SUM(F17)</f>
        <v>1500</v>
      </c>
      <c r="G16" s="832">
        <v>0.66</v>
      </c>
      <c r="H16" s="869">
        <f t="shared" si="3"/>
        <v>4.4000000000000004E-2</v>
      </c>
      <c r="I16" s="151"/>
      <c r="J16" s="76"/>
      <c r="K16" s="832"/>
      <c r="L16" s="845"/>
      <c r="M16" s="74">
        <f>SUM(M17)</f>
        <v>1500</v>
      </c>
      <c r="N16" s="124">
        <f t="shared" si="1"/>
        <v>1500</v>
      </c>
      <c r="O16" s="854">
        <f t="shared" si="2"/>
        <v>0.66</v>
      </c>
      <c r="P16" s="1131">
        <f t="shared" si="4"/>
        <v>4.4000000000000004E-2</v>
      </c>
    </row>
    <row r="17" spans="1:16" ht="27" x14ac:dyDescent="0.3">
      <c r="A17" s="520"/>
      <c r="B17" s="85" t="s">
        <v>75</v>
      </c>
      <c r="C17" s="177">
        <v>633006</v>
      </c>
      <c r="D17" s="37" t="s">
        <v>565</v>
      </c>
      <c r="E17" s="141">
        <v>1500</v>
      </c>
      <c r="F17" s="82">
        <v>1500</v>
      </c>
      <c r="G17" s="834">
        <v>0.66</v>
      </c>
      <c r="H17" s="873">
        <f t="shared" si="3"/>
        <v>4.4000000000000004E-2</v>
      </c>
      <c r="I17" s="141"/>
      <c r="J17" s="82"/>
      <c r="K17" s="834"/>
      <c r="L17" s="847"/>
      <c r="M17" s="81">
        <f>SUM(E17)</f>
        <v>1500</v>
      </c>
      <c r="N17" s="93">
        <f t="shared" si="1"/>
        <v>1500</v>
      </c>
      <c r="O17" s="853">
        <f t="shared" si="2"/>
        <v>0.66</v>
      </c>
      <c r="P17" s="1132">
        <f t="shared" si="4"/>
        <v>4.4000000000000004E-2</v>
      </c>
    </row>
    <row r="18" spans="1:16" x14ac:dyDescent="0.3">
      <c r="A18" s="73" t="s">
        <v>566</v>
      </c>
      <c r="B18" s="1461" t="s">
        <v>567</v>
      </c>
      <c r="C18" s="1574"/>
      <c r="D18" s="1574"/>
      <c r="E18" s="151">
        <f>SUM(E19:E21)</f>
        <v>30545</v>
      </c>
      <c r="F18" s="76">
        <f>SUM(F19:F21)</f>
        <v>30545</v>
      </c>
      <c r="G18" s="832">
        <f>SUM(G19:G21)</f>
        <v>13518.57</v>
      </c>
      <c r="H18" s="869">
        <f t="shared" si="3"/>
        <v>44.257881813717468</v>
      </c>
      <c r="I18" s="151"/>
      <c r="J18" s="76"/>
      <c r="K18" s="832"/>
      <c r="L18" s="845"/>
      <c r="M18" s="74">
        <f>SUM(M19:M21)</f>
        <v>30545</v>
      </c>
      <c r="N18" s="124">
        <f t="shared" si="1"/>
        <v>30545</v>
      </c>
      <c r="O18" s="854">
        <f t="shared" si="2"/>
        <v>13518.57</v>
      </c>
      <c r="P18" s="1131">
        <f t="shared" si="4"/>
        <v>44.257881813717468</v>
      </c>
    </row>
    <row r="19" spans="1:16" ht="42.75" customHeight="1" x14ac:dyDescent="0.3">
      <c r="A19" s="205"/>
      <c r="B19" s="85" t="s">
        <v>75</v>
      </c>
      <c r="C19" s="200" t="s">
        <v>568</v>
      </c>
      <c r="D19" s="52" t="s">
        <v>569</v>
      </c>
      <c r="E19" s="141">
        <v>9000</v>
      </c>
      <c r="F19" s="82">
        <v>9000</v>
      </c>
      <c r="G19" s="834">
        <v>6854.88</v>
      </c>
      <c r="H19" s="873">
        <f t="shared" si="3"/>
        <v>76.165333333333336</v>
      </c>
      <c r="I19" s="141"/>
      <c r="J19" s="82"/>
      <c r="K19" s="834"/>
      <c r="L19" s="847"/>
      <c r="M19" s="81">
        <f>SUM(E19)</f>
        <v>9000</v>
      </c>
      <c r="N19" s="93">
        <f t="shared" si="1"/>
        <v>9000</v>
      </c>
      <c r="O19" s="853">
        <f t="shared" si="2"/>
        <v>6854.88</v>
      </c>
      <c r="P19" s="1132">
        <f t="shared" si="4"/>
        <v>76.165333333333336</v>
      </c>
    </row>
    <row r="20" spans="1:16" ht="30.75" customHeight="1" x14ac:dyDescent="0.3">
      <c r="A20" s="205"/>
      <c r="B20" s="85" t="s">
        <v>236</v>
      </c>
      <c r="C20" s="200">
        <v>632002</v>
      </c>
      <c r="D20" s="52" t="s">
        <v>570</v>
      </c>
      <c r="E20" s="141">
        <v>1500</v>
      </c>
      <c r="F20" s="82">
        <v>1500</v>
      </c>
      <c r="G20" s="834">
        <v>77.86</v>
      </c>
      <c r="H20" s="873">
        <f t="shared" si="3"/>
        <v>5.1906666666666661</v>
      </c>
      <c r="I20" s="141"/>
      <c r="J20" s="82"/>
      <c r="K20" s="834"/>
      <c r="L20" s="847"/>
      <c r="M20" s="81">
        <v>1500</v>
      </c>
      <c r="N20" s="93">
        <f t="shared" si="1"/>
        <v>1500</v>
      </c>
      <c r="O20" s="853">
        <f t="shared" si="2"/>
        <v>77.86</v>
      </c>
      <c r="P20" s="1132">
        <f t="shared" si="4"/>
        <v>5.1906666666666661</v>
      </c>
    </row>
    <row r="21" spans="1:16" ht="44.25" customHeight="1" x14ac:dyDescent="0.3">
      <c r="A21" s="205"/>
      <c r="B21" s="85" t="s">
        <v>75</v>
      </c>
      <c r="C21" s="177">
        <v>641001</v>
      </c>
      <c r="D21" s="52" t="s">
        <v>571</v>
      </c>
      <c r="E21" s="141">
        <v>20045</v>
      </c>
      <c r="F21" s="82">
        <v>20045</v>
      </c>
      <c r="G21" s="834">
        <v>6585.83</v>
      </c>
      <c r="H21" s="873">
        <f t="shared" si="3"/>
        <v>32.855225742080322</v>
      </c>
      <c r="I21" s="141"/>
      <c r="J21" s="82"/>
      <c r="K21" s="834"/>
      <c r="L21" s="847"/>
      <c r="M21" s="81">
        <f>SUM(E21)</f>
        <v>20045</v>
      </c>
      <c r="N21" s="93">
        <f t="shared" si="1"/>
        <v>20045</v>
      </c>
      <c r="O21" s="853">
        <f t="shared" si="2"/>
        <v>6585.83</v>
      </c>
      <c r="P21" s="1132">
        <f t="shared" si="4"/>
        <v>32.855225742080322</v>
      </c>
    </row>
    <row r="22" spans="1:16" x14ac:dyDescent="0.3">
      <c r="A22" s="73" t="s">
        <v>572</v>
      </c>
      <c r="B22" s="1461" t="s">
        <v>573</v>
      </c>
      <c r="C22" s="1575"/>
      <c r="D22" s="1575"/>
      <c r="E22" s="151">
        <f>SUM(E23)</f>
        <v>2031</v>
      </c>
      <c r="F22" s="76">
        <f>SUM(F23)</f>
        <v>2031</v>
      </c>
      <c r="G22" s="832">
        <v>2031</v>
      </c>
      <c r="H22" s="869">
        <f t="shared" si="3"/>
        <v>100</v>
      </c>
      <c r="I22" s="151"/>
      <c r="J22" s="76"/>
      <c r="K22" s="832"/>
      <c r="L22" s="845"/>
      <c r="M22" s="74">
        <f>SUM(M23)</f>
        <v>2031</v>
      </c>
      <c r="N22" s="124">
        <f t="shared" si="1"/>
        <v>2031</v>
      </c>
      <c r="O22" s="854">
        <f t="shared" si="2"/>
        <v>2031</v>
      </c>
      <c r="P22" s="1131">
        <f t="shared" si="4"/>
        <v>100</v>
      </c>
    </row>
    <row r="23" spans="1:16" ht="28.5" customHeight="1" x14ac:dyDescent="0.3">
      <c r="A23" s="205"/>
      <c r="B23" s="85" t="s">
        <v>75</v>
      </c>
      <c r="C23" s="173" t="s">
        <v>574</v>
      </c>
      <c r="D23" s="52" t="s">
        <v>575</v>
      </c>
      <c r="E23" s="141">
        <v>2031</v>
      </c>
      <c r="F23" s="82">
        <v>2031</v>
      </c>
      <c r="G23" s="834">
        <v>2031</v>
      </c>
      <c r="H23" s="873">
        <f t="shared" si="3"/>
        <v>100</v>
      </c>
      <c r="I23" s="141"/>
      <c r="J23" s="82"/>
      <c r="K23" s="834"/>
      <c r="L23" s="847"/>
      <c r="M23" s="81">
        <f>SUM(E23)</f>
        <v>2031</v>
      </c>
      <c r="N23" s="93">
        <f t="shared" si="1"/>
        <v>2031</v>
      </c>
      <c r="O23" s="853">
        <f t="shared" si="2"/>
        <v>2031</v>
      </c>
      <c r="P23" s="1132">
        <f t="shared" si="4"/>
        <v>100</v>
      </c>
    </row>
    <row r="24" spans="1:16" x14ac:dyDescent="0.3">
      <c r="A24" s="73" t="s">
        <v>576</v>
      </c>
      <c r="B24" s="952" t="s">
        <v>577</v>
      </c>
      <c r="C24" s="953"/>
      <c r="D24" s="953"/>
      <c r="E24" s="151">
        <f>SUM(E25:E27)</f>
        <v>2500</v>
      </c>
      <c r="F24" s="76">
        <f>SUM(F25:F30)</f>
        <v>94126</v>
      </c>
      <c r="G24" s="832">
        <f>SUM(G25:G30)</f>
        <v>103414.69</v>
      </c>
      <c r="H24" s="869">
        <f t="shared" si="3"/>
        <v>109.86835730828889</v>
      </c>
      <c r="I24" s="151"/>
      <c r="J24" s="76"/>
      <c r="K24" s="832"/>
      <c r="L24" s="845"/>
      <c r="M24" s="74">
        <f>SUM(M25:M27)</f>
        <v>2500</v>
      </c>
      <c r="N24" s="124">
        <f t="shared" si="1"/>
        <v>94126</v>
      </c>
      <c r="O24" s="854">
        <f t="shared" si="2"/>
        <v>103414.69</v>
      </c>
      <c r="P24" s="1131">
        <f t="shared" si="4"/>
        <v>109.86835730828889</v>
      </c>
    </row>
    <row r="25" spans="1:16" ht="27" customHeight="1" x14ac:dyDescent="0.3">
      <c r="A25" s="205"/>
      <c r="B25" s="85" t="s">
        <v>578</v>
      </c>
      <c r="C25" s="177">
        <v>633006</v>
      </c>
      <c r="D25" s="52" t="s">
        <v>579</v>
      </c>
      <c r="E25" s="150">
        <v>200</v>
      </c>
      <c r="F25" s="93">
        <v>200</v>
      </c>
      <c r="G25" s="835">
        <v>0</v>
      </c>
      <c r="H25" s="872">
        <f t="shared" si="3"/>
        <v>0</v>
      </c>
      <c r="I25" s="141"/>
      <c r="J25" s="82"/>
      <c r="K25" s="834"/>
      <c r="L25" s="847"/>
      <c r="M25" s="92">
        <f>SUM(I25,E25)</f>
        <v>200</v>
      </c>
      <c r="N25" s="93">
        <f t="shared" si="1"/>
        <v>200</v>
      </c>
      <c r="O25" s="853">
        <f t="shared" si="2"/>
        <v>0</v>
      </c>
      <c r="P25" s="1132">
        <f t="shared" si="4"/>
        <v>0</v>
      </c>
    </row>
    <row r="26" spans="1:16" ht="14.4" customHeight="1" x14ac:dyDescent="0.3">
      <c r="A26" s="202"/>
      <c r="B26" s="90" t="s">
        <v>578</v>
      </c>
      <c r="C26" s="591" t="s">
        <v>580</v>
      </c>
      <c r="D26" s="158" t="s">
        <v>581</v>
      </c>
      <c r="E26" s="150">
        <v>300</v>
      </c>
      <c r="F26" s="93">
        <v>300</v>
      </c>
      <c r="G26" s="835">
        <v>54.25</v>
      </c>
      <c r="H26" s="872">
        <f t="shared" si="3"/>
        <v>18.083333333333336</v>
      </c>
      <c r="I26" s="150"/>
      <c r="J26" s="93"/>
      <c r="K26" s="835"/>
      <c r="L26" s="848"/>
      <c r="M26" s="92">
        <f>SUM(E26)</f>
        <v>300</v>
      </c>
      <c r="N26" s="93">
        <f t="shared" si="1"/>
        <v>300</v>
      </c>
      <c r="O26" s="853">
        <f t="shared" si="2"/>
        <v>54.25</v>
      </c>
      <c r="P26" s="1132">
        <f t="shared" si="4"/>
        <v>18.083333333333336</v>
      </c>
    </row>
    <row r="27" spans="1:16" ht="31.5" customHeight="1" x14ac:dyDescent="0.3">
      <c r="A27" s="202"/>
      <c r="B27" s="86" t="s">
        <v>578</v>
      </c>
      <c r="C27" s="187">
        <v>635006</v>
      </c>
      <c r="D27" s="80" t="s">
        <v>582</v>
      </c>
      <c r="E27" s="144">
        <v>2000</v>
      </c>
      <c r="F27" s="145">
        <v>2000</v>
      </c>
      <c r="G27" s="885">
        <v>0</v>
      </c>
      <c r="H27" s="992">
        <f t="shared" si="3"/>
        <v>0</v>
      </c>
      <c r="I27" s="150"/>
      <c r="J27" s="93"/>
      <c r="K27" s="835"/>
      <c r="L27" s="848"/>
      <c r="M27" s="146">
        <f>SUM(E27)</f>
        <v>2000</v>
      </c>
      <c r="N27" s="145">
        <f t="shared" si="1"/>
        <v>2000</v>
      </c>
      <c r="O27" s="853">
        <f t="shared" si="2"/>
        <v>0</v>
      </c>
      <c r="P27" s="1132">
        <f t="shared" si="4"/>
        <v>0</v>
      </c>
    </row>
    <row r="28" spans="1:16" ht="39.75" customHeight="1" x14ac:dyDescent="0.3">
      <c r="A28" s="202"/>
      <c r="B28" s="85" t="s">
        <v>75</v>
      </c>
      <c r="C28" s="177" t="s">
        <v>285</v>
      </c>
      <c r="D28" s="316" t="s">
        <v>583</v>
      </c>
      <c r="E28" s="141"/>
      <c r="F28" s="82">
        <v>91626</v>
      </c>
      <c r="G28" s="834">
        <v>91574.39</v>
      </c>
      <c r="H28" s="873">
        <f t="shared" si="3"/>
        <v>99.943673193198435</v>
      </c>
      <c r="I28" s="150"/>
      <c r="J28" s="93" t="s">
        <v>34</v>
      </c>
      <c r="K28" s="835"/>
      <c r="L28" s="848"/>
      <c r="M28" s="81">
        <v>0</v>
      </c>
      <c r="N28" s="82">
        <f t="shared" si="1"/>
        <v>91626</v>
      </c>
      <c r="O28" s="853">
        <f t="shared" si="2"/>
        <v>91574.39</v>
      </c>
      <c r="P28" s="1132">
        <f t="shared" si="4"/>
        <v>99.943673193198435</v>
      </c>
    </row>
    <row r="29" spans="1:16" ht="28.5" customHeight="1" x14ac:dyDescent="0.3">
      <c r="A29" s="202"/>
      <c r="B29" s="86" t="s">
        <v>75</v>
      </c>
      <c r="C29" s="187" t="s">
        <v>285</v>
      </c>
      <c r="D29" s="185" t="s">
        <v>584</v>
      </c>
      <c r="E29" s="144"/>
      <c r="F29" s="145">
        <v>0</v>
      </c>
      <c r="G29" s="885">
        <v>8480.67</v>
      </c>
      <c r="H29" s="992"/>
      <c r="I29" s="150"/>
      <c r="J29" s="93"/>
      <c r="K29" s="835"/>
      <c r="L29" s="848"/>
      <c r="M29" s="146">
        <v>0</v>
      </c>
      <c r="N29" s="145">
        <f t="shared" si="1"/>
        <v>0</v>
      </c>
      <c r="O29" s="853">
        <f t="shared" si="2"/>
        <v>8480.67</v>
      </c>
      <c r="P29" s="1132"/>
    </row>
    <row r="30" spans="1:16" ht="42" customHeight="1" x14ac:dyDescent="0.3">
      <c r="A30" s="202"/>
      <c r="B30" s="86" t="s">
        <v>75</v>
      </c>
      <c r="C30" s="187" t="s">
        <v>285</v>
      </c>
      <c r="D30" s="185" t="s">
        <v>755</v>
      </c>
      <c r="E30" s="144"/>
      <c r="F30" s="145">
        <v>0</v>
      </c>
      <c r="G30" s="885">
        <v>3305.38</v>
      </c>
      <c r="H30" s="992"/>
      <c r="I30" s="150"/>
      <c r="J30" s="93"/>
      <c r="K30" s="835"/>
      <c r="L30" s="848"/>
      <c r="M30" s="146">
        <v>0</v>
      </c>
      <c r="N30" s="145">
        <f t="shared" si="1"/>
        <v>0</v>
      </c>
      <c r="O30" s="853">
        <f t="shared" si="2"/>
        <v>3305.38</v>
      </c>
      <c r="P30" s="1132"/>
    </row>
    <row r="31" spans="1:16" x14ac:dyDescent="0.3">
      <c r="A31" s="73" t="s">
        <v>585</v>
      </c>
      <c r="B31" s="1472" t="s">
        <v>586</v>
      </c>
      <c r="C31" s="1480"/>
      <c r="D31" s="1480"/>
      <c r="E31" s="151">
        <f t="shared" ref="E31:J31" si="5">SUM(E32:E37)</f>
        <v>6700</v>
      </c>
      <c r="F31" s="76">
        <f t="shared" si="5"/>
        <v>6700</v>
      </c>
      <c r="G31" s="832">
        <f>SUM(G32:G37)</f>
        <v>443.45</v>
      </c>
      <c r="H31" s="869">
        <f t="shared" si="3"/>
        <v>6.6186567164179104</v>
      </c>
      <c r="I31" s="151">
        <f t="shared" si="5"/>
        <v>10000</v>
      </c>
      <c r="J31" s="76">
        <f t="shared" si="5"/>
        <v>10000</v>
      </c>
      <c r="K31" s="832">
        <f>SUM(K32:K37)</f>
        <v>0</v>
      </c>
      <c r="L31" s="845">
        <f>PRODUCT(K31/J31,100)</f>
        <v>0</v>
      </c>
      <c r="M31" s="74">
        <f>SUM(M32:M37)</f>
        <v>16700</v>
      </c>
      <c r="N31" s="124">
        <f t="shared" si="1"/>
        <v>16700</v>
      </c>
      <c r="O31" s="854">
        <f t="shared" si="2"/>
        <v>443.45</v>
      </c>
      <c r="P31" s="1131">
        <f t="shared" si="4"/>
        <v>2.6553892215568862</v>
      </c>
    </row>
    <row r="32" spans="1:16" x14ac:dyDescent="0.3">
      <c r="A32" s="579"/>
      <c r="B32" s="153" t="s">
        <v>587</v>
      </c>
      <c r="C32" s="592">
        <v>632001</v>
      </c>
      <c r="D32" s="158" t="s">
        <v>588</v>
      </c>
      <c r="E32" s="210">
        <v>200</v>
      </c>
      <c r="F32" s="211">
        <v>200</v>
      </c>
      <c r="G32" s="1036">
        <v>294.54000000000002</v>
      </c>
      <c r="H32" s="1060">
        <f t="shared" si="3"/>
        <v>147.27000000000001</v>
      </c>
      <c r="I32" s="593"/>
      <c r="J32" s="594"/>
      <c r="K32" s="1173"/>
      <c r="L32" s="1175"/>
      <c r="M32" s="212">
        <f>SUM(E32)</f>
        <v>200</v>
      </c>
      <c r="N32" s="93">
        <f t="shared" si="1"/>
        <v>200</v>
      </c>
      <c r="O32" s="853">
        <f t="shared" si="2"/>
        <v>294.54000000000002</v>
      </c>
      <c r="P32" s="1132">
        <f t="shared" si="4"/>
        <v>147.27000000000001</v>
      </c>
    </row>
    <row r="33" spans="1:16" x14ac:dyDescent="0.3">
      <c r="A33" s="579"/>
      <c r="B33" s="153" t="s">
        <v>587</v>
      </c>
      <c r="C33" s="592">
        <v>632003</v>
      </c>
      <c r="D33" s="158" t="s">
        <v>589</v>
      </c>
      <c r="E33" s="210">
        <v>200</v>
      </c>
      <c r="F33" s="211">
        <v>200</v>
      </c>
      <c r="G33" s="1036">
        <v>104.95</v>
      </c>
      <c r="H33" s="1060">
        <f t="shared" si="3"/>
        <v>52.475000000000009</v>
      </c>
      <c r="I33" s="593"/>
      <c r="J33" s="594"/>
      <c r="K33" s="1173"/>
      <c r="L33" s="1175"/>
      <c r="M33" s="212">
        <f>SUM(E33)</f>
        <v>200</v>
      </c>
      <c r="N33" s="93">
        <f t="shared" si="1"/>
        <v>200</v>
      </c>
      <c r="O33" s="853">
        <f t="shared" si="2"/>
        <v>104.95</v>
      </c>
      <c r="P33" s="1132">
        <f t="shared" si="4"/>
        <v>52.475000000000009</v>
      </c>
    </row>
    <row r="34" spans="1:16" x14ac:dyDescent="0.3">
      <c r="A34" s="579"/>
      <c r="B34" s="153" t="s">
        <v>587</v>
      </c>
      <c r="C34" s="592">
        <v>632002</v>
      </c>
      <c r="D34" s="158" t="s">
        <v>590</v>
      </c>
      <c r="E34" s="210">
        <v>0</v>
      </c>
      <c r="F34" s="211">
        <v>0</v>
      </c>
      <c r="G34" s="1036">
        <v>11.52</v>
      </c>
      <c r="H34" s="1060"/>
      <c r="I34" s="593"/>
      <c r="J34" s="594"/>
      <c r="K34" s="1173"/>
      <c r="L34" s="1175"/>
      <c r="M34" s="212">
        <f>SUM(E34)</f>
        <v>0</v>
      </c>
      <c r="N34" s="93">
        <f t="shared" si="1"/>
        <v>0</v>
      </c>
      <c r="O34" s="853">
        <f t="shared" si="2"/>
        <v>11.52</v>
      </c>
      <c r="P34" s="1132"/>
    </row>
    <row r="35" spans="1:16" x14ac:dyDescent="0.3">
      <c r="A35" s="579"/>
      <c r="B35" s="595" t="s">
        <v>587</v>
      </c>
      <c r="C35" s="322">
        <v>633006</v>
      </c>
      <c r="D35" s="596" t="s">
        <v>741</v>
      </c>
      <c r="E35" s="210">
        <v>300</v>
      </c>
      <c r="F35" s="211">
        <v>300</v>
      </c>
      <c r="G35" s="1036">
        <v>32.44</v>
      </c>
      <c r="H35" s="1060">
        <f t="shared" si="3"/>
        <v>10.813333333333333</v>
      </c>
      <c r="I35" s="593"/>
      <c r="J35" s="594"/>
      <c r="K35" s="1173"/>
      <c r="L35" s="1175"/>
      <c r="M35" s="212">
        <v>300</v>
      </c>
      <c r="N35" s="93">
        <f t="shared" si="1"/>
        <v>300</v>
      </c>
      <c r="O35" s="853">
        <f t="shared" si="2"/>
        <v>32.44</v>
      </c>
      <c r="P35" s="1132">
        <f t="shared" si="4"/>
        <v>10.813333333333333</v>
      </c>
    </row>
    <row r="36" spans="1:16" x14ac:dyDescent="0.3">
      <c r="A36" s="206"/>
      <c r="B36" s="595" t="s">
        <v>587</v>
      </c>
      <c r="C36" s="208">
        <v>635006</v>
      </c>
      <c r="D36" s="209" t="s">
        <v>591</v>
      </c>
      <c r="E36" s="483">
        <v>6000</v>
      </c>
      <c r="F36" s="480">
        <v>6000</v>
      </c>
      <c r="G36" s="1112">
        <v>0</v>
      </c>
      <c r="H36" s="1118">
        <f t="shared" si="3"/>
        <v>0</v>
      </c>
      <c r="I36" s="213"/>
      <c r="J36" s="214"/>
      <c r="K36" s="902"/>
      <c r="L36" s="1176"/>
      <c r="M36" s="225">
        <f>SUM(E36)</f>
        <v>6000</v>
      </c>
      <c r="N36" s="93">
        <f t="shared" si="1"/>
        <v>6000</v>
      </c>
      <c r="O36" s="853">
        <f t="shared" si="2"/>
        <v>0</v>
      </c>
      <c r="P36" s="1132">
        <f t="shared" si="4"/>
        <v>0</v>
      </c>
    </row>
    <row r="37" spans="1:16" ht="57.75" customHeight="1" thickBot="1" x14ac:dyDescent="0.35">
      <c r="A37" s="107"/>
      <c r="B37" s="597" t="s">
        <v>587</v>
      </c>
      <c r="C37" s="109">
        <v>717002</v>
      </c>
      <c r="D37" s="162" t="s">
        <v>592</v>
      </c>
      <c r="E37" s="371"/>
      <c r="F37" s="372"/>
      <c r="G37" s="967"/>
      <c r="H37" s="1142"/>
      <c r="I37" s="228">
        <v>10000</v>
      </c>
      <c r="J37" s="229">
        <v>10000</v>
      </c>
      <c r="K37" s="904">
        <v>0</v>
      </c>
      <c r="L37" s="1021">
        <f>PRODUCT(K37/J37,100)</f>
        <v>0</v>
      </c>
      <c r="M37" s="230">
        <f>SUM(I37)</f>
        <v>10000</v>
      </c>
      <c r="N37" s="343">
        <f t="shared" si="1"/>
        <v>10000</v>
      </c>
      <c r="O37" s="1053">
        <f t="shared" si="2"/>
        <v>0</v>
      </c>
      <c r="P37" s="1135">
        <f t="shared" si="4"/>
        <v>0</v>
      </c>
    </row>
  </sheetData>
  <mergeCells count="21">
    <mergeCell ref="B31:D31"/>
    <mergeCell ref="B16:D16"/>
    <mergeCell ref="B18:D18"/>
    <mergeCell ref="B22:D22"/>
    <mergeCell ref="E8:G8"/>
    <mergeCell ref="I8:K8"/>
    <mergeCell ref="M8:O8"/>
    <mergeCell ref="J6:J7"/>
    <mergeCell ref="M6:M7"/>
    <mergeCell ref="N6:N7"/>
    <mergeCell ref="A3:P3"/>
    <mergeCell ref="E4:L4"/>
    <mergeCell ref="M4:P5"/>
    <mergeCell ref="E5:H5"/>
    <mergeCell ref="I5:L5"/>
    <mergeCell ref="G6:H7"/>
    <mergeCell ref="K6:L7"/>
    <mergeCell ref="O6:P7"/>
    <mergeCell ref="E6:E7"/>
    <mergeCell ref="F6:F7"/>
    <mergeCell ref="I6:I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topLeftCell="F13" zoomScaleNormal="100" zoomScaleSheetLayoutView="100" workbookViewId="0">
      <selection activeCell="N14" sqref="N14:N15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7.6640625" style="825" customWidth="1"/>
    <col min="9" max="10" width="12.6640625" customWidth="1"/>
    <col min="11" max="11" width="12.6640625" style="818" customWidth="1"/>
    <col min="12" max="12" width="8.44140625" style="825" customWidth="1"/>
    <col min="13" max="14" width="12.6640625" customWidth="1"/>
    <col min="15" max="15" width="15.33203125" style="818" customWidth="1"/>
    <col min="16" max="16" width="7.33203125" style="825" customWidth="1"/>
  </cols>
  <sheetData>
    <row r="1" spans="1:16" ht="18.600000000000001" x14ac:dyDescent="0.3">
      <c r="A1" s="1" t="s">
        <v>593</v>
      </c>
      <c r="B1" s="2"/>
      <c r="C1" s="2"/>
      <c r="D1" s="2"/>
      <c r="E1" s="4" t="s">
        <v>594</v>
      </c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763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1"/>
      <c r="I5" s="1541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744</v>
      </c>
      <c r="G6" s="1426" t="s">
        <v>745</v>
      </c>
      <c r="H6" s="1570"/>
      <c r="I6" s="1568" t="s">
        <v>9</v>
      </c>
      <c r="J6" s="1409" t="s">
        <v>744</v>
      </c>
      <c r="K6" s="1426" t="s">
        <v>745</v>
      </c>
      <c r="L6" s="1427"/>
      <c r="M6" s="1455" t="s">
        <v>9</v>
      </c>
      <c r="N6" s="1457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571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1147" t="s">
        <v>746</v>
      </c>
      <c r="I8" s="1442" t="s">
        <v>13</v>
      </c>
      <c r="J8" s="1445"/>
      <c r="K8" s="1445"/>
      <c r="L8" s="820" t="s">
        <v>746</v>
      </c>
      <c r="M8" s="1444" t="s">
        <v>13</v>
      </c>
      <c r="N8" s="1446"/>
      <c r="O8" s="1447"/>
      <c r="P8" s="820" t="s">
        <v>746</v>
      </c>
    </row>
    <row r="9" spans="1:16" ht="16.8" thickTop="1" thickBot="1" x14ac:dyDescent="0.35">
      <c r="A9" s="598" t="s">
        <v>595</v>
      </c>
      <c r="B9" s="599"/>
      <c r="C9" s="600"/>
      <c r="D9" s="601"/>
      <c r="E9" s="265">
        <f>SUM(E10,E13,E19)</f>
        <v>21103</v>
      </c>
      <c r="F9" s="267">
        <f>SUM(F10,F13,F19)</f>
        <v>21103</v>
      </c>
      <c r="G9" s="1097">
        <f>SUM(G10,G13,G19)</f>
        <v>10927.41</v>
      </c>
      <c r="H9" s="1034">
        <f>PRODUCT(G9/F9,100)</f>
        <v>51.781310714116479</v>
      </c>
      <c r="I9" s="602">
        <f>SUM(I10)</f>
        <v>6600</v>
      </c>
      <c r="J9" s="267">
        <f>SUM(J10,J13,J19)</f>
        <v>6600</v>
      </c>
      <c r="K9" s="1097">
        <f>SUM(K10,K13)</f>
        <v>2786.5</v>
      </c>
      <c r="L9" s="1246">
        <f>PRODUCT(K9/J9,100)</f>
        <v>42.219696969696969</v>
      </c>
      <c r="M9" s="266">
        <f>SUM(I9,E9)</f>
        <v>27703</v>
      </c>
      <c r="N9" s="267">
        <f t="shared" ref="N9:N17" si="0">SUM(F9,J9)</f>
        <v>27703</v>
      </c>
      <c r="O9" s="1051">
        <f t="shared" ref="O9:O17" si="1">SUM(G9,K9)</f>
        <v>13713.91</v>
      </c>
      <c r="P9" s="925">
        <f>PRODUCT(O9/N9,100)</f>
        <v>49.503338988557196</v>
      </c>
    </row>
    <row r="10" spans="1:16" ht="15" thickTop="1" x14ac:dyDescent="0.3">
      <c r="A10" s="603" t="s">
        <v>596</v>
      </c>
      <c r="B10" s="604" t="s">
        <v>597</v>
      </c>
      <c r="C10" s="604"/>
      <c r="D10" s="605"/>
      <c r="E10" s="606">
        <f>SUM(E11:E11)</f>
        <v>8000</v>
      </c>
      <c r="F10" s="607">
        <f t="shared" ref="F10:M10" si="2">SUM(F11:F12)</f>
        <v>8000</v>
      </c>
      <c r="G10" s="1204">
        <f>SUM(G11:G12)</f>
        <v>100.63</v>
      </c>
      <c r="H10" s="1213">
        <f t="shared" ref="H10:H23" si="3">PRODUCT(G10/F10,100)</f>
        <v>1.2578749999999999</v>
      </c>
      <c r="I10" s="609">
        <f t="shared" si="2"/>
        <v>6600</v>
      </c>
      <c r="J10" s="610">
        <f t="shared" si="2"/>
        <v>6600</v>
      </c>
      <c r="K10" s="1191">
        <f>SUM(K11:K12)</f>
        <v>2786.5</v>
      </c>
      <c r="L10" s="1224">
        <f>PRODUCT(K10/J10,100)</f>
        <v>42.219696969696969</v>
      </c>
      <c r="M10" s="608">
        <f t="shared" si="2"/>
        <v>14600</v>
      </c>
      <c r="N10" s="607">
        <f t="shared" si="0"/>
        <v>14600</v>
      </c>
      <c r="O10" s="1096">
        <f t="shared" si="1"/>
        <v>2887.13</v>
      </c>
      <c r="P10" s="1239">
        <f t="shared" ref="P10:P17" si="4">PRODUCT(O10/N10,100)</f>
        <v>19.774863013698631</v>
      </c>
    </row>
    <row r="11" spans="1:16" ht="28.2" customHeight="1" x14ac:dyDescent="0.3">
      <c r="A11" s="272"/>
      <c r="B11" s="36" t="s">
        <v>598</v>
      </c>
      <c r="C11" s="177">
        <v>635006</v>
      </c>
      <c r="D11" s="37" t="s">
        <v>599</v>
      </c>
      <c r="E11" s="62">
        <v>8000</v>
      </c>
      <c r="F11" s="315">
        <v>8000</v>
      </c>
      <c r="G11" s="959">
        <v>100.63</v>
      </c>
      <c r="H11" s="1059">
        <f t="shared" si="3"/>
        <v>1.2578749999999999</v>
      </c>
      <c r="I11" s="42"/>
      <c r="J11" s="174"/>
      <c r="K11" s="899"/>
      <c r="L11" s="1225"/>
      <c r="M11" s="422">
        <f>SUM(E11)</f>
        <v>8000</v>
      </c>
      <c r="N11" s="315">
        <f t="shared" si="0"/>
        <v>8000</v>
      </c>
      <c r="O11" s="853">
        <f t="shared" si="1"/>
        <v>100.63</v>
      </c>
      <c r="P11" s="1132">
        <f t="shared" si="4"/>
        <v>1.2578749999999999</v>
      </c>
    </row>
    <row r="12" spans="1:16" ht="42" customHeight="1" x14ac:dyDescent="0.3">
      <c r="A12" s="272"/>
      <c r="B12" s="36" t="s">
        <v>600</v>
      </c>
      <c r="C12" s="611" t="s">
        <v>601</v>
      </c>
      <c r="D12" s="178" t="s">
        <v>602</v>
      </c>
      <c r="E12" s="62"/>
      <c r="F12" s="315"/>
      <c r="G12" s="959"/>
      <c r="H12" s="1059"/>
      <c r="I12" s="42">
        <v>6600</v>
      </c>
      <c r="J12" s="174">
        <v>6600</v>
      </c>
      <c r="K12" s="899">
        <v>2786.5</v>
      </c>
      <c r="L12" s="1225">
        <f>PRODUCT(K12/J12,100)</f>
        <v>42.219696969696969</v>
      </c>
      <c r="M12" s="422">
        <f>SUM(I12)</f>
        <v>6600</v>
      </c>
      <c r="N12" s="315">
        <f t="shared" si="0"/>
        <v>6600</v>
      </c>
      <c r="O12" s="853">
        <f t="shared" si="1"/>
        <v>2786.5</v>
      </c>
      <c r="P12" s="1132">
        <f t="shared" si="4"/>
        <v>42.219696969696969</v>
      </c>
    </row>
    <row r="13" spans="1:16" ht="28.2" customHeight="1" x14ac:dyDescent="0.3">
      <c r="A13" s="545" t="s">
        <v>603</v>
      </c>
      <c r="B13" s="1576" t="s">
        <v>604</v>
      </c>
      <c r="C13" s="1574"/>
      <c r="D13" s="1574"/>
      <c r="E13" s="468">
        <f>SUM(E14:E17)</f>
        <v>2340</v>
      </c>
      <c r="F13" s="469">
        <f>SUM(F14:F17)</f>
        <v>2340</v>
      </c>
      <c r="G13" s="1111">
        <f>SUM(G14:G17)</f>
        <v>2011.9699999999998</v>
      </c>
      <c r="H13" s="1115">
        <f t="shared" si="3"/>
        <v>85.981623931623915</v>
      </c>
      <c r="I13" s="613"/>
      <c r="J13" s="614"/>
      <c r="K13" s="1192"/>
      <c r="L13" s="1226"/>
      <c r="M13" s="612">
        <f>SUM(M14:M17)</f>
        <v>2340</v>
      </c>
      <c r="N13" s="607">
        <f t="shared" si="0"/>
        <v>2340</v>
      </c>
      <c r="O13" s="854">
        <f t="shared" si="1"/>
        <v>2011.9699999999998</v>
      </c>
      <c r="P13" s="1131">
        <f t="shared" si="4"/>
        <v>85.981623931623915</v>
      </c>
    </row>
    <row r="14" spans="1:16" ht="28.2" customHeight="1" x14ac:dyDescent="0.3">
      <c r="A14" s="615"/>
      <c r="B14" s="616" t="s">
        <v>598</v>
      </c>
      <c r="C14" s="184">
        <v>632001</v>
      </c>
      <c r="D14" s="185" t="s">
        <v>605</v>
      </c>
      <c r="E14" s="472">
        <v>1000</v>
      </c>
      <c r="F14" s="473">
        <v>1250</v>
      </c>
      <c r="G14" s="1101">
        <v>1222.6099999999999</v>
      </c>
      <c r="H14" s="1117">
        <f t="shared" si="3"/>
        <v>97.808799999999991</v>
      </c>
      <c r="I14" s="618"/>
      <c r="J14" s="619"/>
      <c r="K14" s="1193"/>
      <c r="L14" s="1227"/>
      <c r="M14" s="617">
        <v>1000</v>
      </c>
      <c r="N14" s="326">
        <f t="shared" si="0"/>
        <v>1250</v>
      </c>
      <c r="O14" s="853">
        <f t="shared" si="1"/>
        <v>1222.6099999999999</v>
      </c>
      <c r="P14" s="1132">
        <f t="shared" si="4"/>
        <v>97.808799999999991</v>
      </c>
    </row>
    <row r="15" spans="1:16" ht="28.95" customHeight="1" x14ac:dyDescent="0.3">
      <c r="A15" s="615"/>
      <c r="B15" s="616" t="s">
        <v>598</v>
      </c>
      <c r="C15" s="620">
        <v>637004</v>
      </c>
      <c r="D15" s="185" t="s">
        <v>606</v>
      </c>
      <c r="E15" s="472">
        <v>1074</v>
      </c>
      <c r="F15" s="473">
        <v>824</v>
      </c>
      <c r="G15" s="1101">
        <v>789.36</v>
      </c>
      <c r="H15" s="1117">
        <f t="shared" si="3"/>
        <v>95.796116504854368</v>
      </c>
      <c r="I15" s="618"/>
      <c r="J15" s="619"/>
      <c r="K15" s="1193"/>
      <c r="L15" s="1227"/>
      <c r="M15" s="617">
        <v>1074</v>
      </c>
      <c r="N15" s="326">
        <f t="shared" si="0"/>
        <v>824</v>
      </c>
      <c r="O15" s="853">
        <f t="shared" si="1"/>
        <v>789.36</v>
      </c>
      <c r="P15" s="1132">
        <f t="shared" si="4"/>
        <v>95.796116504854368</v>
      </c>
    </row>
    <row r="16" spans="1:16" ht="25.95" customHeight="1" x14ac:dyDescent="0.3">
      <c r="A16" s="621"/>
      <c r="B16" s="622" t="s">
        <v>598</v>
      </c>
      <c r="C16" s="623">
        <v>637011</v>
      </c>
      <c r="D16" s="624" t="s">
        <v>607</v>
      </c>
      <c r="E16" s="625">
        <v>166</v>
      </c>
      <c r="F16" s="626">
        <v>166</v>
      </c>
      <c r="G16" s="1205">
        <v>0</v>
      </c>
      <c r="H16" s="1214">
        <f t="shared" si="3"/>
        <v>0</v>
      </c>
      <c r="I16" s="628"/>
      <c r="J16" s="629"/>
      <c r="K16" s="1194"/>
      <c r="L16" s="1228"/>
      <c r="M16" s="627">
        <f>SUM(E16)</f>
        <v>166</v>
      </c>
      <c r="N16" s="326">
        <f t="shared" si="0"/>
        <v>166</v>
      </c>
      <c r="O16" s="1089">
        <f t="shared" si="1"/>
        <v>0</v>
      </c>
      <c r="P16" s="1134">
        <f t="shared" si="4"/>
        <v>0</v>
      </c>
    </row>
    <row r="17" spans="1:16" ht="27.6" customHeight="1" thickBot="1" x14ac:dyDescent="0.35">
      <c r="A17" s="630"/>
      <c r="B17" s="631" t="s">
        <v>598</v>
      </c>
      <c r="C17" s="632">
        <v>632002</v>
      </c>
      <c r="D17" s="633" t="s">
        <v>608</v>
      </c>
      <c r="E17" s="634">
        <v>100</v>
      </c>
      <c r="F17" s="635">
        <v>100</v>
      </c>
      <c r="G17" s="1206">
        <v>0</v>
      </c>
      <c r="H17" s="1215">
        <f t="shared" si="3"/>
        <v>0</v>
      </c>
      <c r="I17" s="637"/>
      <c r="J17" s="638"/>
      <c r="K17" s="1195"/>
      <c r="L17" s="1229"/>
      <c r="M17" s="636">
        <v>100</v>
      </c>
      <c r="N17" s="639">
        <f t="shared" si="0"/>
        <v>100</v>
      </c>
      <c r="O17" s="1053">
        <f t="shared" si="1"/>
        <v>0</v>
      </c>
      <c r="P17" s="1135">
        <f t="shared" si="4"/>
        <v>0</v>
      </c>
    </row>
    <row r="18" spans="1:16" ht="15" thickBot="1" x14ac:dyDescent="0.35">
      <c r="A18" s="640"/>
      <c r="B18" s="375"/>
      <c r="C18" s="375"/>
      <c r="D18" s="641"/>
      <c r="E18" s="642"/>
      <c r="F18" s="642"/>
      <c r="G18" s="1207"/>
      <c r="H18" s="1216"/>
      <c r="I18" s="233"/>
      <c r="J18" s="233"/>
      <c r="K18" s="976"/>
      <c r="L18" s="1071"/>
      <c r="M18" s="515"/>
      <c r="N18" s="515"/>
      <c r="O18" s="1054"/>
      <c r="P18" s="1084"/>
    </row>
    <row r="19" spans="1:16" x14ac:dyDescent="0.3">
      <c r="A19" s="643"/>
      <c r="B19" s="644"/>
      <c r="C19" s="644"/>
      <c r="D19" s="645" t="s">
        <v>312</v>
      </c>
      <c r="E19" s="646">
        <f>SUM(E21:E23)</f>
        <v>10763</v>
      </c>
      <c r="F19" s="1297">
        <f>SUM(F21:F23)</f>
        <v>10763</v>
      </c>
      <c r="G19" s="1208">
        <f>SUM(G21:G23)</f>
        <v>8814.81</v>
      </c>
      <c r="H19" s="1217">
        <f t="shared" si="3"/>
        <v>81.899191675183488</v>
      </c>
      <c r="I19" s="1179"/>
      <c r="J19" s="647"/>
      <c r="K19" s="1196"/>
      <c r="L19" s="1230"/>
      <c r="M19" s="646">
        <f>SUM(M21:M23)</f>
        <v>10763</v>
      </c>
      <c r="N19" s="1332">
        <f t="shared" ref="N19:O23" si="5">SUM(F19,J19)</f>
        <v>10763</v>
      </c>
      <c r="O19" s="1187">
        <f t="shared" si="5"/>
        <v>8814.81</v>
      </c>
      <c r="P19" s="1240">
        <f t="shared" ref="P19:P23" si="6">PRODUCT(O19/N19,100)</f>
        <v>81.899191675183488</v>
      </c>
    </row>
    <row r="20" spans="1:16" x14ac:dyDescent="0.3">
      <c r="A20" s="648" t="s">
        <v>596</v>
      </c>
      <c r="B20" s="649" t="s">
        <v>597</v>
      </c>
      <c r="C20" s="649"/>
      <c r="D20" s="650"/>
      <c r="E20" s="609">
        <f>SUM(E21:E23)</f>
        <v>10763</v>
      </c>
      <c r="F20" s="1298">
        <f>SUM(F21:F23)</f>
        <v>10763</v>
      </c>
      <c r="G20" s="1247">
        <f>SUM(G21:G23)</f>
        <v>8814.81</v>
      </c>
      <c r="H20" s="1248">
        <f t="shared" si="3"/>
        <v>81.899191675183488</v>
      </c>
      <c r="I20" s="1180"/>
      <c r="J20" s="651"/>
      <c r="K20" s="1197"/>
      <c r="L20" s="1231"/>
      <c r="M20" s="609">
        <f>SUM(M21:M23)</f>
        <v>10763</v>
      </c>
      <c r="N20" s="607">
        <f t="shared" si="5"/>
        <v>10763</v>
      </c>
      <c r="O20" s="1186">
        <f t="shared" si="5"/>
        <v>8814.81</v>
      </c>
      <c r="P20" s="1239">
        <f t="shared" si="6"/>
        <v>81.899191675183488</v>
      </c>
    </row>
    <row r="21" spans="1:16" x14ac:dyDescent="0.3">
      <c r="A21" s="652"/>
      <c r="B21" s="653" t="s">
        <v>192</v>
      </c>
      <c r="C21" s="654">
        <v>651002</v>
      </c>
      <c r="D21" s="655" t="s">
        <v>609</v>
      </c>
      <c r="E21" s="656">
        <v>6956</v>
      </c>
      <c r="F21" s="657">
        <v>6956</v>
      </c>
      <c r="G21" s="1198">
        <v>6299.28</v>
      </c>
      <c r="H21" s="1218">
        <f t="shared" si="3"/>
        <v>90.558941920644045</v>
      </c>
      <c r="I21" s="1181"/>
      <c r="J21" s="658"/>
      <c r="K21" s="1198"/>
      <c r="L21" s="1232"/>
      <c r="M21" s="656">
        <v>6956</v>
      </c>
      <c r="N21" s="315">
        <f t="shared" si="5"/>
        <v>6956</v>
      </c>
      <c r="O21" s="853">
        <f t="shared" si="5"/>
        <v>6299.28</v>
      </c>
      <c r="P21" s="1132">
        <f t="shared" si="6"/>
        <v>90.558941920644045</v>
      </c>
    </row>
    <row r="22" spans="1:16" x14ac:dyDescent="0.3">
      <c r="A22" s="652"/>
      <c r="B22" s="653" t="s">
        <v>192</v>
      </c>
      <c r="C22" s="654">
        <v>651002</v>
      </c>
      <c r="D22" s="655" t="s">
        <v>610</v>
      </c>
      <c r="E22" s="656">
        <v>1647</v>
      </c>
      <c r="F22" s="657">
        <v>1647</v>
      </c>
      <c r="G22" s="1198">
        <v>1596.14</v>
      </c>
      <c r="H22" s="1218">
        <f t="shared" si="3"/>
        <v>96.911961141469348</v>
      </c>
      <c r="I22" s="1181"/>
      <c r="J22" s="658"/>
      <c r="K22" s="1198"/>
      <c r="L22" s="1232"/>
      <c r="M22" s="656">
        <v>1647</v>
      </c>
      <c r="N22" s="315">
        <f t="shared" si="5"/>
        <v>1647</v>
      </c>
      <c r="O22" s="853">
        <f t="shared" si="5"/>
        <v>1596.14</v>
      </c>
      <c r="P22" s="1132">
        <f t="shared" si="6"/>
        <v>96.911961141469348</v>
      </c>
    </row>
    <row r="23" spans="1:16" ht="18" customHeight="1" thickBot="1" x14ac:dyDescent="0.35">
      <c r="A23" s="659"/>
      <c r="B23" s="369" t="s">
        <v>192</v>
      </c>
      <c r="C23" s="660">
        <v>651002</v>
      </c>
      <c r="D23" s="417" t="s">
        <v>611</v>
      </c>
      <c r="E23" s="661">
        <v>2160</v>
      </c>
      <c r="F23" s="662">
        <v>2160</v>
      </c>
      <c r="G23" s="1209">
        <v>919.39</v>
      </c>
      <c r="H23" s="1219">
        <f t="shared" si="3"/>
        <v>42.564351851851853</v>
      </c>
      <c r="I23" s="1182"/>
      <c r="J23" s="663"/>
      <c r="K23" s="1199"/>
      <c r="L23" s="1233"/>
      <c r="M23" s="661">
        <v>2160</v>
      </c>
      <c r="N23" s="1333">
        <f t="shared" si="5"/>
        <v>2160</v>
      </c>
      <c r="O23" s="1053">
        <f t="shared" si="5"/>
        <v>919.39</v>
      </c>
      <c r="P23" s="1135">
        <f t="shared" si="6"/>
        <v>42.564351851851853</v>
      </c>
    </row>
    <row r="24" spans="1:16" x14ac:dyDescent="0.3">
      <c r="A24" s="664"/>
      <c r="B24" s="665"/>
      <c r="C24" s="666"/>
      <c r="D24" s="667"/>
      <c r="E24" s="668"/>
      <c r="F24" s="668"/>
      <c r="G24" s="1210"/>
      <c r="H24" s="1220"/>
      <c r="I24" s="669"/>
      <c r="J24" s="669"/>
      <c r="K24" s="1200"/>
      <c r="L24" s="1234"/>
      <c r="M24" s="670"/>
      <c r="N24" s="670"/>
      <c r="O24" s="1054"/>
      <c r="P24" s="1241"/>
    </row>
    <row r="25" spans="1:16" ht="15" thickBot="1" x14ac:dyDescent="0.35">
      <c r="A25" s="664"/>
      <c r="B25" s="665"/>
      <c r="C25" s="667"/>
      <c r="D25" s="667"/>
      <c r="E25" s="668"/>
      <c r="F25" s="668"/>
      <c r="G25" s="1210"/>
      <c r="H25" s="1220"/>
      <c r="I25" s="669"/>
      <c r="J25" s="669"/>
      <c r="K25" s="1200"/>
      <c r="L25" s="1234"/>
      <c r="M25" s="670"/>
      <c r="N25" s="670"/>
      <c r="O25" s="1054"/>
      <c r="P25" s="1241"/>
    </row>
    <row r="26" spans="1:16" x14ac:dyDescent="0.3">
      <c r="A26" s="379"/>
      <c r="B26" s="238"/>
      <c r="C26" s="238"/>
      <c r="D26" s="399" t="s">
        <v>190</v>
      </c>
      <c r="E26" s="381"/>
      <c r="F26" s="382"/>
      <c r="G26" s="911"/>
      <c r="H26" s="1015"/>
      <c r="I26" s="1183"/>
      <c r="J26" s="243"/>
      <c r="K26" s="906"/>
      <c r="L26" s="1235"/>
      <c r="M26" s="244">
        <f>SUM(M27)</f>
        <v>42333</v>
      </c>
      <c r="N26" s="245">
        <f>SUM(N28:N30)</f>
        <v>42333</v>
      </c>
      <c r="O26" s="896">
        <f>SUM(O28:O30)</f>
        <v>42676.75</v>
      </c>
      <c r="P26" s="1242">
        <f t="shared" ref="P26:P30" si="7">PRODUCT(O26/N26,100)</f>
        <v>100.81201426782889</v>
      </c>
    </row>
    <row r="27" spans="1:16" x14ac:dyDescent="0.3">
      <c r="A27" s="671" t="s">
        <v>596</v>
      </c>
      <c r="B27" s="672" t="s">
        <v>597</v>
      </c>
      <c r="C27" s="672"/>
      <c r="D27" s="673"/>
      <c r="E27" s="405"/>
      <c r="F27" s="250"/>
      <c r="G27" s="907"/>
      <c r="H27" s="924"/>
      <c r="I27" s="405"/>
      <c r="J27" s="250"/>
      <c r="K27" s="907"/>
      <c r="L27" s="1019"/>
      <c r="M27" s="674">
        <f t="shared" ref="M27:N27" si="8">SUM(M28:M30)</f>
        <v>42333</v>
      </c>
      <c r="N27" s="1334">
        <f t="shared" si="8"/>
        <v>42333</v>
      </c>
      <c r="O27" s="1188">
        <f>SUM(O28:O30)</f>
        <v>42676.75</v>
      </c>
      <c r="P27" s="1243">
        <f t="shared" si="7"/>
        <v>100.81201426782889</v>
      </c>
    </row>
    <row r="28" spans="1:16" x14ac:dyDescent="0.3">
      <c r="A28" s="675"/>
      <c r="B28" s="676" t="s">
        <v>192</v>
      </c>
      <c r="C28" s="677">
        <v>821005</v>
      </c>
      <c r="D28" s="678" t="s">
        <v>612</v>
      </c>
      <c r="E28" s="679"/>
      <c r="F28" s="1177"/>
      <c r="G28" s="1211"/>
      <c r="H28" s="1221"/>
      <c r="I28" s="1184"/>
      <c r="J28" s="680"/>
      <c r="K28" s="1201"/>
      <c r="L28" s="1236"/>
      <c r="M28" s="1337">
        <v>18721</v>
      </c>
      <c r="N28" s="1335">
        <v>19014</v>
      </c>
      <c r="O28" s="1189">
        <v>19014</v>
      </c>
      <c r="P28" s="1244">
        <f t="shared" si="7"/>
        <v>100</v>
      </c>
    </row>
    <row r="29" spans="1:16" x14ac:dyDescent="0.3">
      <c r="A29" s="681"/>
      <c r="B29" s="682" t="s">
        <v>192</v>
      </c>
      <c r="C29" s="683">
        <v>821005</v>
      </c>
      <c r="D29" s="684" t="s">
        <v>613</v>
      </c>
      <c r="E29" s="685"/>
      <c r="F29" s="1178"/>
      <c r="G29" s="1212"/>
      <c r="H29" s="1222"/>
      <c r="I29" s="1185"/>
      <c r="J29" s="686"/>
      <c r="K29" s="1202"/>
      <c r="L29" s="1237"/>
      <c r="M29" s="1338">
        <v>5092</v>
      </c>
      <c r="N29" s="1335">
        <v>5143</v>
      </c>
      <c r="O29" s="1189">
        <v>5143.18</v>
      </c>
      <c r="P29" s="1244">
        <f t="shared" si="7"/>
        <v>100.00349990278048</v>
      </c>
    </row>
    <row r="30" spans="1:16" ht="15" thickBot="1" x14ac:dyDescent="0.35">
      <c r="A30" s="687"/>
      <c r="B30" s="688" t="s">
        <v>192</v>
      </c>
      <c r="C30" s="689">
        <v>821005</v>
      </c>
      <c r="D30" s="690" t="s">
        <v>614</v>
      </c>
      <c r="E30" s="691"/>
      <c r="F30" s="692"/>
      <c r="G30" s="1203"/>
      <c r="H30" s="1223"/>
      <c r="I30" s="691"/>
      <c r="J30" s="692"/>
      <c r="K30" s="1203"/>
      <c r="L30" s="1238"/>
      <c r="M30" s="1339">
        <v>18520</v>
      </c>
      <c r="N30" s="1336">
        <v>18176</v>
      </c>
      <c r="O30" s="1190">
        <v>18519.57</v>
      </c>
      <c r="P30" s="1245">
        <f t="shared" si="7"/>
        <v>101.89023987676056</v>
      </c>
    </row>
  </sheetData>
  <mergeCells count="18">
    <mergeCell ref="O6:P7"/>
    <mergeCell ref="E8:G8"/>
    <mergeCell ref="I8:K8"/>
    <mergeCell ref="M8:O8"/>
    <mergeCell ref="B13:D13"/>
    <mergeCell ref="J6:J7"/>
    <mergeCell ref="M6:M7"/>
    <mergeCell ref="N6:N7"/>
    <mergeCell ref="E6:E7"/>
    <mergeCell ref="F6:F7"/>
    <mergeCell ref="I6:I7"/>
    <mergeCell ref="G6:H7"/>
    <mergeCell ref="K6:L7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topLeftCell="B13" zoomScaleNormal="100" zoomScaleSheetLayoutView="100" workbookViewId="0">
      <selection activeCell="G28" sqref="G28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2" customWidth="1"/>
    <col min="5" max="6" width="12.6640625" customWidth="1"/>
    <col min="7" max="7" width="12.6640625" style="818" customWidth="1"/>
    <col min="8" max="8" width="9" style="825" customWidth="1"/>
    <col min="9" max="10" width="12.6640625" customWidth="1"/>
    <col min="11" max="11" width="12.6640625" style="818" customWidth="1"/>
    <col min="12" max="12" width="8.88671875" style="825" customWidth="1"/>
    <col min="13" max="14" width="12.6640625" customWidth="1"/>
    <col min="15" max="15" width="11.88671875" style="818" customWidth="1"/>
    <col min="16" max="16" width="9.44140625" style="825" customWidth="1"/>
  </cols>
  <sheetData>
    <row r="1" spans="1:16" ht="18.600000000000001" x14ac:dyDescent="0.3">
      <c r="A1" s="1" t="s">
        <v>781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782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1"/>
      <c r="I5" s="1541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57" t="s">
        <v>761</v>
      </c>
      <c r="G6" s="1426" t="s">
        <v>745</v>
      </c>
      <c r="H6" s="1570"/>
      <c r="I6" s="1568" t="s">
        <v>9</v>
      </c>
      <c r="J6" s="1457" t="s">
        <v>761</v>
      </c>
      <c r="K6" s="1426" t="s">
        <v>745</v>
      </c>
      <c r="L6" s="1427"/>
      <c r="M6" s="1455" t="s">
        <v>9</v>
      </c>
      <c r="N6" s="1457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571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1147" t="s">
        <v>746</v>
      </c>
      <c r="I8" s="1442" t="s">
        <v>13</v>
      </c>
      <c r="J8" s="1445"/>
      <c r="K8" s="1445"/>
      <c r="L8" s="820" t="s">
        <v>746</v>
      </c>
      <c r="M8" s="1444" t="s">
        <v>13</v>
      </c>
      <c r="N8" s="1446"/>
      <c r="O8" s="1447"/>
      <c r="P8" s="820" t="s">
        <v>746</v>
      </c>
    </row>
    <row r="9" spans="1:16" ht="16.8" thickTop="1" thickBot="1" x14ac:dyDescent="0.35">
      <c r="A9" s="261" t="s">
        <v>615</v>
      </c>
      <c r="B9" s="262"/>
      <c r="C9" s="263"/>
      <c r="D9" s="264"/>
      <c r="E9" s="454">
        <f>SUM(E10,E26,E28,E30,E43,E45,E47,E49,E51,E54,E56)</f>
        <v>83638</v>
      </c>
      <c r="F9" s="693">
        <f>SUM(F10,F26,F28,F30,F43,F45,F47,F49,F51,F54,F56)</f>
        <v>85538</v>
      </c>
      <c r="G9" s="1257">
        <f>SUM(G10,G26,G28,G30,G43,G45,G47,G49,G51,G54,G56)</f>
        <v>45927.579999999994</v>
      </c>
      <c r="H9" s="1034">
        <f>PRODUCT(G9/F9,100)</f>
        <v>53.692604456498863</v>
      </c>
      <c r="I9" s="454"/>
      <c r="J9" s="693"/>
      <c r="K9" s="1257"/>
      <c r="L9" s="1265"/>
      <c r="M9" s="694">
        <f>SUM(I9,E9)</f>
        <v>83638</v>
      </c>
      <c r="N9" s="693">
        <f t="shared" ref="N9:N40" si="0">SUM(F9,J9)</f>
        <v>85538</v>
      </c>
      <c r="O9" s="1051">
        <f t="shared" ref="O9:O40" si="1">SUM(G9,K9)</f>
        <v>45927.579999999994</v>
      </c>
      <c r="P9" s="925">
        <f>PRODUCT(O9/N9,100)</f>
        <v>53.692604456498863</v>
      </c>
    </row>
    <row r="10" spans="1:16" ht="32.4" customHeight="1" thickTop="1" x14ac:dyDescent="0.3">
      <c r="A10" s="268" t="s">
        <v>616</v>
      </c>
      <c r="B10" s="1565" t="s">
        <v>617</v>
      </c>
      <c r="C10" s="1577"/>
      <c r="D10" s="1577"/>
      <c r="E10" s="269">
        <f>SUM(E11:E25)</f>
        <v>29409</v>
      </c>
      <c r="F10" s="270">
        <f>SUM(F11:F25)</f>
        <v>29409</v>
      </c>
      <c r="G10" s="941">
        <f>SUM(G11:G25)</f>
        <v>5027.6999999999989</v>
      </c>
      <c r="H10" s="946">
        <f t="shared" ref="H10:H58" si="2">PRODUCT(G10/F10,100)</f>
        <v>17.095787003978373</v>
      </c>
      <c r="I10" s="269"/>
      <c r="J10" s="270"/>
      <c r="K10" s="941"/>
      <c r="L10" s="1003"/>
      <c r="M10" s="271">
        <f>SUM(M11:M25)</f>
        <v>29409</v>
      </c>
      <c r="N10" s="270">
        <f t="shared" si="0"/>
        <v>29409</v>
      </c>
      <c r="O10" s="854">
        <f t="shared" si="1"/>
        <v>5027.6999999999989</v>
      </c>
      <c r="P10" s="1131">
        <f t="shared" ref="P10:P58" si="3">PRODUCT(O10/N10,100)</f>
        <v>17.095787003978373</v>
      </c>
    </row>
    <row r="11" spans="1:16" ht="28.2" customHeight="1" x14ac:dyDescent="0.3">
      <c r="A11" s="272"/>
      <c r="B11" s="695">
        <v>10202</v>
      </c>
      <c r="C11" s="173" t="s">
        <v>618</v>
      </c>
      <c r="D11" s="696" t="s">
        <v>619</v>
      </c>
      <c r="E11" s="697">
        <v>6105</v>
      </c>
      <c r="F11" s="698">
        <v>6105</v>
      </c>
      <c r="G11" s="1258">
        <v>4254.1499999999996</v>
      </c>
      <c r="H11" s="1263">
        <f t="shared" si="2"/>
        <v>69.683046683046683</v>
      </c>
      <c r="I11" s="697"/>
      <c r="J11" s="698"/>
      <c r="K11" s="1258"/>
      <c r="L11" s="1266"/>
      <c r="M11" s="699">
        <f>SUM(E11)</f>
        <v>6105</v>
      </c>
      <c r="N11" s="698">
        <f t="shared" si="0"/>
        <v>6105</v>
      </c>
      <c r="O11" s="853">
        <f t="shared" si="1"/>
        <v>4254.1499999999996</v>
      </c>
      <c r="P11" s="1132">
        <f t="shared" si="3"/>
        <v>69.683046683046683</v>
      </c>
    </row>
    <row r="12" spans="1:16" ht="17.399999999999999" customHeight="1" x14ac:dyDescent="0.3">
      <c r="A12" s="272"/>
      <c r="B12" s="695">
        <v>10202</v>
      </c>
      <c r="C12" s="173">
        <v>637014</v>
      </c>
      <c r="D12" s="696" t="s">
        <v>620</v>
      </c>
      <c r="E12" s="697">
        <v>262</v>
      </c>
      <c r="F12" s="698">
        <v>262</v>
      </c>
      <c r="G12" s="1258">
        <v>27.36</v>
      </c>
      <c r="H12" s="1263">
        <f t="shared" si="2"/>
        <v>10.442748091603054</v>
      </c>
      <c r="I12" s="697"/>
      <c r="J12" s="698"/>
      <c r="K12" s="1258"/>
      <c r="L12" s="1266"/>
      <c r="M12" s="699">
        <f>SUM(E12)</f>
        <v>262</v>
      </c>
      <c r="N12" s="698">
        <f t="shared" si="0"/>
        <v>262</v>
      </c>
      <c r="O12" s="853">
        <f t="shared" si="1"/>
        <v>27.36</v>
      </c>
      <c r="P12" s="1132">
        <f t="shared" si="3"/>
        <v>10.442748091603054</v>
      </c>
    </row>
    <row r="13" spans="1:16" ht="16.95" customHeight="1" x14ac:dyDescent="0.3">
      <c r="A13" s="272"/>
      <c r="B13" s="695">
        <v>10202</v>
      </c>
      <c r="C13" s="173">
        <v>637016</v>
      </c>
      <c r="D13" s="696" t="s">
        <v>36</v>
      </c>
      <c r="E13" s="697">
        <v>45</v>
      </c>
      <c r="F13" s="698">
        <v>45</v>
      </c>
      <c r="G13" s="1258">
        <v>376.7</v>
      </c>
      <c r="H13" s="1263">
        <f t="shared" si="2"/>
        <v>837.11111111111109</v>
      </c>
      <c r="I13" s="697"/>
      <c r="J13" s="698"/>
      <c r="K13" s="1258"/>
      <c r="L13" s="1266"/>
      <c r="M13" s="699">
        <f>SUM(E13)</f>
        <v>45</v>
      </c>
      <c r="N13" s="698">
        <f t="shared" si="0"/>
        <v>45</v>
      </c>
      <c r="O13" s="853">
        <f t="shared" si="1"/>
        <v>376.7</v>
      </c>
      <c r="P13" s="1132">
        <f t="shared" si="3"/>
        <v>837.11111111111109</v>
      </c>
    </row>
    <row r="14" spans="1:16" ht="39" customHeight="1" x14ac:dyDescent="0.3">
      <c r="A14" s="455"/>
      <c r="B14" s="695">
        <v>10202</v>
      </c>
      <c r="C14" s="200">
        <v>642026</v>
      </c>
      <c r="D14" s="696" t="s">
        <v>621</v>
      </c>
      <c r="E14" s="697">
        <v>200</v>
      </c>
      <c r="F14" s="698">
        <v>200</v>
      </c>
      <c r="G14" s="1258">
        <v>58.6</v>
      </c>
      <c r="H14" s="1263">
        <f t="shared" si="2"/>
        <v>29.299999999999997</v>
      </c>
      <c r="I14" s="697"/>
      <c r="J14" s="698"/>
      <c r="K14" s="1258"/>
      <c r="L14" s="1266"/>
      <c r="M14" s="699">
        <v>200</v>
      </c>
      <c r="N14" s="698">
        <f t="shared" si="0"/>
        <v>200</v>
      </c>
      <c r="O14" s="853">
        <f t="shared" si="1"/>
        <v>58.6</v>
      </c>
      <c r="P14" s="1132">
        <f t="shared" si="3"/>
        <v>29.299999999999997</v>
      </c>
    </row>
    <row r="15" spans="1:16" ht="31.5" customHeight="1" x14ac:dyDescent="0.3">
      <c r="A15" s="455"/>
      <c r="B15" s="695">
        <v>10202</v>
      </c>
      <c r="C15" s="173">
        <v>642015</v>
      </c>
      <c r="D15" s="700" t="s">
        <v>72</v>
      </c>
      <c r="E15" s="697"/>
      <c r="F15" s="698">
        <v>0</v>
      </c>
      <c r="G15" s="1258">
        <v>190.48</v>
      </c>
      <c r="H15" s="1263" t="e">
        <f t="shared" si="2"/>
        <v>#DIV/0!</v>
      </c>
      <c r="I15" s="697"/>
      <c r="J15" s="698"/>
      <c r="K15" s="1258"/>
      <c r="L15" s="1266"/>
      <c r="M15" s="699"/>
      <c r="N15" s="698">
        <f t="shared" si="0"/>
        <v>0</v>
      </c>
      <c r="O15" s="853">
        <f t="shared" si="1"/>
        <v>190.48</v>
      </c>
      <c r="P15" s="1132" t="e">
        <f t="shared" si="3"/>
        <v>#DIV/0!</v>
      </c>
    </row>
    <row r="16" spans="1:16" ht="18.600000000000001" customHeight="1" x14ac:dyDescent="0.3">
      <c r="A16" s="455"/>
      <c r="B16" s="695">
        <v>10202</v>
      </c>
      <c r="C16" s="173">
        <v>637012</v>
      </c>
      <c r="D16" s="696" t="s">
        <v>622</v>
      </c>
      <c r="E16" s="697">
        <v>60</v>
      </c>
      <c r="F16" s="698">
        <v>60</v>
      </c>
      <c r="G16" s="1258">
        <v>20.41</v>
      </c>
      <c r="H16" s="1263">
        <f t="shared" si="2"/>
        <v>34.016666666666666</v>
      </c>
      <c r="I16" s="697"/>
      <c r="J16" s="698"/>
      <c r="K16" s="1258"/>
      <c r="L16" s="1266"/>
      <c r="M16" s="699">
        <v>60</v>
      </c>
      <c r="N16" s="698">
        <f t="shared" si="0"/>
        <v>60</v>
      </c>
      <c r="O16" s="853">
        <f t="shared" si="1"/>
        <v>20.41</v>
      </c>
      <c r="P16" s="1132">
        <f t="shared" si="3"/>
        <v>34.016666666666666</v>
      </c>
    </row>
    <row r="17" spans="1:16" ht="17.399999999999999" customHeight="1" x14ac:dyDescent="0.3">
      <c r="A17" s="455"/>
      <c r="B17" s="695">
        <v>10202</v>
      </c>
      <c r="C17" s="173" t="s">
        <v>27</v>
      </c>
      <c r="D17" s="696" t="s">
        <v>623</v>
      </c>
      <c r="E17" s="697">
        <v>10169</v>
      </c>
      <c r="F17" s="698">
        <v>10169</v>
      </c>
      <c r="G17" s="1258">
        <v>0</v>
      </c>
      <c r="H17" s="1263">
        <f t="shared" si="2"/>
        <v>0</v>
      </c>
      <c r="I17" s="697"/>
      <c r="J17" s="698"/>
      <c r="K17" s="1258"/>
      <c r="L17" s="1266"/>
      <c r="M17" s="699">
        <f>SUM(E17)</f>
        <v>10169</v>
      </c>
      <c r="N17" s="698">
        <f t="shared" si="0"/>
        <v>10169</v>
      </c>
      <c r="O17" s="853">
        <f t="shared" si="1"/>
        <v>0</v>
      </c>
      <c r="P17" s="1132">
        <f t="shared" si="3"/>
        <v>0</v>
      </c>
    </row>
    <row r="18" spans="1:16" ht="16.2" customHeight="1" x14ac:dyDescent="0.3">
      <c r="A18" s="455"/>
      <c r="B18" s="695">
        <v>10202</v>
      </c>
      <c r="C18" s="173">
        <v>637016</v>
      </c>
      <c r="D18" s="696" t="s">
        <v>36</v>
      </c>
      <c r="E18" s="697">
        <v>75</v>
      </c>
      <c r="F18" s="698">
        <v>75</v>
      </c>
      <c r="G18" s="1258">
        <v>0</v>
      </c>
      <c r="H18" s="1263">
        <f t="shared" si="2"/>
        <v>0</v>
      </c>
      <c r="I18" s="697"/>
      <c r="J18" s="698"/>
      <c r="K18" s="1258"/>
      <c r="L18" s="1266"/>
      <c r="M18" s="699">
        <f>SUM(E18)</f>
        <v>75</v>
      </c>
      <c r="N18" s="698">
        <f t="shared" si="0"/>
        <v>75</v>
      </c>
      <c r="O18" s="853">
        <f t="shared" si="1"/>
        <v>0</v>
      </c>
      <c r="P18" s="1132">
        <f t="shared" si="3"/>
        <v>0</v>
      </c>
    </row>
    <row r="19" spans="1:16" ht="15" customHeight="1" x14ac:dyDescent="0.3">
      <c r="A19" s="455"/>
      <c r="B19" s="695">
        <v>10202</v>
      </c>
      <c r="C19" s="173">
        <v>637014</v>
      </c>
      <c r="D19" s="696" t="s">
        <v>624</v>
      </c>
      <c r="E19" s="697">
        <v>523</v>
      </c>
      <c r="F19" s="698">
        <v>523</v>
      </c>
      <c r="G19" s="1258">
        <v>0</v>
      </c>
      <c r="H19" s="1263">
        <f t="shared" si="2"/>
        <v>0</v>
      </c>
      <c r="I19" s="697"/>
      <c r="J19" s="698"/>
      <c r="K19" s="1258"/>
      <c r="L19" s="1266"/>
      <c r="M19" s="699">
        <v>523</v>
      </c>
      <c r="N19" s="698">
        <f t="shared" si="0"/>
        <v>523</v>
      </c>
      <c r="O19" s="853">
        <f t="shared" si="1"/>
        <v>0</v>
      </c>
      <c r="P19" s="1132">
        <f t="shared" si="3"/>
        <v>0</v>
      </c>
    </row>
    <row r="20" spans="1:16" ht="28.95" customHeight="1" x14ac:dyDescent="0.3">
      <c r="A20" s="455"/>
      <c r="B20" s="695">
        <v>10202</v>
      </c>
      <c r="C20" s="173">
        <v>637027</v>
      </c>
      <c r="D20" s="696" t="s">
        <v>625</v>
      </c>
      <c r="E20" s="697">
        <v>1000</v>
      </c>
      <c r="F20" s="698">
        <v>1000</v>
      </c>
      <c r="G20" s="1258">
        <v>0</v>
      </c>
      <c r="H20" s="1263">
        <f t="shared" si="2"/>
        <v>0</v>
      </c>
      <c r="I20" s="697"/>
      <c r="J20" s="698"/>
      <c r="K20" s="1258"/>
      <c r="L20" s="1266"/>
      <c r="M20" s="699">
        <v>1000</v>
      </c>
      <c r="N20" s="698">
        <f t="shared" si="0"/>
        <v>1000</v>
      </c>
      <c r="O20" s="853">
        <f t="shared" si="1"/>
        <v>0</v>
      </c>
      <c r="P20" s="1132">
        <f t="shared" si="3"/>
        <v>0</v>
      </c>
    </row>
    <row r="21" spans="1:16" ht="21" customHeight="1" x14ac:dyDescent="0.3">
      <c r="A21" s="455"/>
      <c r="B21" s="695">
        <v>10202</v>
      </c>
      <c r="C21" s="173">
        <v>637004</v>
      </c>
      <c r="D21" s="696" t="s">
        <v>626</v>
      </c>
      <c r="E21" s="697">
        <v>3500</v>
      </c>
      <c r="F21" s="698">
        <v>3500</v>
      </c>
      <c r="G21" s="1258">
        <v>0</v>
      </c>
      <c r="H21" s="1263">
        <f t="shared" si="2"/>
        <v>0</v>
      </c>
      <c r="I21" s="697"/>
      <c r="J21" s="698"/>
      <c r="K21" s="1258"/>
      <c r="L21" s="1266"/>
      <c r="M21" s="699">
        <f>SUM(E21)</f>
        <v>3500</v>
      </c>
      <c r="N21" s="698">
        <f t="shared" si="0"/>
        <v>3500</v>
      </c>
      <c r="O21" s="853">
        <f t="shared" si="1"/>
        <v>0</v>
      </c>
      <c r="P21" s="1132">
        <f t="shared" si="3"/>
        <v>0</v>
      </c>
    </row>
    <row r="22" spans="1:16" ht="16.2" customHeight="1" x14ac:dyDescent="0.3">
      <c r="A22" s="455"/>
      <c r="B22" s="695">
        <v>10202</v>
      </c>
      <c r="C22" s="173">
        <v>642026</v>
      </c>
      <c r="D22" s="696" t="s">
        <v>627</v>
      </c>
      <c r="E22" s="697">
        <v>2000</v>
      </c>
      <c r="F22" s="698">
        <v>2000</v>
      </c>
      <c r="G22" s="1258">
        <v>0</v>
      </c>
      <c r="H22" s="1263">
        <f t="shared" si="2"/>
        <v>0</v>
      </c>
      <c r="I22" s="697"/>
      <c r="J22" s="698"/>
      <c r="K22" s="1258"/>
      <c r="L22" s="1266"/>
      <c r="M22" s="699">
        <v>2000</v>
      </c>
      <c r="N22" s="698">
        <f t="shared" si="0"/>
        <v>2000</v>
      </c>
      <c r="O22" s="853">
        <f t="shared" si="1"/>
        <v>0</v>
      </c>
      <c r="P22" s="1132">
        <f t="shared" si="3"/>
        <v>0</v>
      </c>
    </row>
    <row r="23" spans="1:16" ht="17.399999999999999" customHeight="1" x14ac:dyDescent="0.3">
      <c r="A23" s="455"/>
      <c r="B23" s="695">
        <v>10202</v>
      </c>
      <c r="C23" s="173">
        <v>642026</v>
      </c>
      <c r="D23" s="696" t="s">
        <v>628</v>
      </c>
      <c r="E23" s="697">
        <v>5070</v>
      </c>
      <c r="F23" s="698">
        <v>5070</v>
      </c>
      <c r="G23" s="1258">
        <v>0</v>
      </c>
      <c r="H23" s="1263">
        <f t="shared" si="2"/>
        <v>0</v>
      </c>
      <c r="I23" s="697"/>
      <c r="J23" s="698"/>
      <c r="K23" s="1258"/>
      <c r="L23" s="1266"/>
      <c r="M23" s="699">
        <f>SUM(E23)</f>
        <v>5070</v>
      </c>
      <c r="N23" s="698">
        <f t="shared" si="0"/>
        <v>5070</v>
      </c>
      <c r="O23" s="853">
        <f t="shared" si="1"/>
        <v>0</v>
      </c>
      <c r="P23" s="1132">
        <f t="shared" si="3"/>
        <v>0</v>
      </c>
    </row>
    <row r="24" spans="1:16" ht="16.2" customHeight="1" x14ac:dyDescent="0.3">
      <c r="A24" s="455"/>
      <c r="B24" s="695">
        <v>10202</v>
      </c>
      <c r="C24" s="200">
        <v>637027</v>
      </c>
      <c r="D24" s="696" t="s">
        <v>629</v>
      </c>
      <c r="E24" s="697">
        <v>400</v>
      </c>
      <c r="F24" s="698">
        <v>400</v>
      </c>
      <c r="G24" s="1258">
        <v>100</v>
      </c>
      <c r="H24" s="1263">
        <f t="shared" si="2"/>
        <v>25</v>
      </c>
      <c r="I24" s="697"/>
      <c r="J24" s="698"/>
      <c r="K24" s="1258"/>
      <c r="L24" s="1266"/>
      <c r="M24" s="699">
        <v>400</v>
      </c>
      <c r="N24" s="698">
        <f t="shared" si="0"/>
        <v>400</v>
      </c>
      <c r="O24" s="853">
        <f t="shared" si="1"/>
        <v>100</v>
      </c>
      <c r="P24" s="1132">
        <f t="shared" si="3"/>
        <v>25</v>
      </c>
    </row>
    <row r="25" spans="1:16" ht="31.95" customHeight="1" x14ac:dyDescent="0.3">
      <c r="A25" s="455"/>
      <c r="B25" s="695">
        <v>10202</v>
      </c>
      <c r="C25" s="173">
        <v>717002</v>
      </c>
      <c r="D25" s="696" t="s">
        <v>630</v>
      </c>
      <c r="E25" s="697">
        <v>0</v>
      </c>
      <c r="F25" s="698">
        <v>0</v>
      </c>
      <c r="G25" s="1258">
        <v>0</v>
      </c>
      <c r="H25" s="1263" t="e">
        <f t="shared" si="2"/>
        <v>#DIV/0!</v>
      </c>
      <c r="I25" s="697"/>
      <c r="J25" s="698"/>
      <c r="K25" s="1258"/>
      <c r="L25" s="1266"/>
      <c r="M25" s="699">
        <v>0</v>
      </c>
      <c r="N25" s="698">
        <f t="shared" si="0"/>
        <v>0</v>
      </c>
      <c r="O25" s="853">
        <f t="shared" si="1"/>
        <v>0</v>
      </c>
      <c r="P25" s="1132" t="e">
        <f t="shared" si="3"/>
        <v>#DIV/0!</v>
      </c>
    </row>
    <row r="26" spans="1:16" x14ac:dyDescent="0.3">
      <c r="A26" s="545" t="s">
        <v>631</v>
      </c>
      <c r="B26" s="1572" t="s">
        <v>632</v>
      </c>
      <c r="C26" s="1480"/>
      <c r="D26" s="1480"/>
      <c r="E26" s="491">
        <f>SUM(E27)</f>
        <v>8720</v>
      </c>
      <c r="F26" s="492">
        <f>SUM(F27)</f>
        <v>8720</v>
      </c>
      <c r="G26" s="1103">
        <f>SUM(G27)</f>
        <v>6856.43</v>
      </c>
      <c r="H26" s="1120">
        <f t="shared" si="2"/>
        <v>78.628784403669727</v>
      </c>
      <c r="I26" s="524"/>
      <c r="J26" s="701"/>
      <c r="K26" s="1259"/>
      <c r="L26" s="1267"/>
      <c r="M26" s="544">
        <f>SUM(M27)</f>
        <v>8720</v>
      </c>
      <c r="N26" s="270">
        <f t="shared" si="0"/>
        <v>8720</v>
      </c>
      <c r="O26" s="854">
        <f t="shared" si="1"/>
        <v>6856.43</v>
      </c>
      <c r="P26" s="1131">
        <f t="shared" si="3"/>
        <v>78.628784403669727</v>
      </c>
    </row>
    <row r="27" spans="1:16" ht="107.25" customHeight="1" x14ac:dyDescent="0.3">
      <c r="A27" s="470"/>
      <c r="B27" s="702" t="s">
        <v>633</v>
      </c>
      <c r="C27" s="173" t="s">
        <v>634</v>
      </c>
      <c r="D27" s="52" t="s">
        <v>795</v>
      </c>
      <c r="E27" s="487">
        <v>8720</v>
      </c>
      <c r="F27" s="490">
        <v>8720</v>
      </c>
      <c r="G27" s="1100">
        <v>6856.43</v>
      </c>
      <c r="H27" s="1116">
        <f t="shared" si="2"/>
        <v>78.628784403669727</v>
      </c>
      <c r="I27" s="487"/>
      <c r="J27" s="490"/>
      <c r="K27" s="1100"/>
      <c r="L27" s="1268"/>
      <c r="M27" s="703">
        <v>8720</v>
      </c>
      <c r="N27" s="698">
        <f t="shared" si="0"/>
        <v>8720</v>
      </c>
      <c r="O27" s="853">
        <f t="shared" si="1"/>
        <v>6856.43</v>
      </c>
      <c r="P27" s="1132">
        <f t="shared" si="3"/>
        <v>78.628784403669727</v>
      </c>
    </row>
    <row r="28" spans="1:16" x14ac:dyDescent="0.3">
      <c r="A28" s="523" t="s">
        <v>635</v>
      </c>
      <c r="B28" s="1572" t="s">
        <v>636</v>
      </c>
      <c r="C28" s="1482"/>
      <c r="D28" s="1482"/>
      <c r="E28" s="491">
        <v>1992</v>
      </c>
      <c r="F28" s="492">
        <f>SUM(F29)</f>
        <v>1992</v>
      </c>
      <c r="G28" s="1103">
        <v>0</v>
      </c>
      <c r="H28" s="1120">
        <f t="shared" si="2"/>
        <v>0</v>
      </c>
      <c r="I28" s="491"/>
      <c r="J28" s="492"/>
      <c r="K28" s="1103"/>
      <c r="L28" s="1149"/>
      <c r="M28" s="544">
        <v>1992</v>
      </c>
      <c r="N28" s="270">
        <f t="shared" si="0"/>
        <v>1992</v>
      </c>
      <c r="O28" s="854">
        <f t="shared" si="1"/>
        <v>0</v>
      </c>
      <c r="P28" s="1131">
        <f t="shared" si="3"/>
        <v>0</v>
      </c>
    </row>
    <row r="29" spans="1:16" x14ac:dyDescent="0.3">
      <c r="A29" s="528"/>
      <c r="B29" s="702" t="s">
        <v>637</v>
      </c>
      <c r="C29" s="177">
        <v>642026</v>
      </c>
      <c r="D29" s="51" t="s">
        <v>638</v>
      </c>
      <c r="E29" s="487">
        <v>1992</v>
      </c>
      <c r="F29" s="490">
        <v>1992</v>
      </c>
      <c r="G29" s="1100">
        <v>0</v>
      </c>
      <c r="H29" s="1116">
        <f t="shared" si="2"/>
        <v>0</v>
      </c>
      <c r="I29" s="461"/>
      <c r="J29" s="462"/>
      <c r="K29" s="1098"/>
      <c r="L29" s="1150"/>
      <c r="M29" s="703">
        <v>1992</v>
      </c>
      <c r="N29" s="698">
        <f t="shared" si="0"/>
        <v>1992</v>
      </c>
      <c r="O29" s="853">
        <f t="shared" si="1"/>
        <v>0</v>
      </c>
      <c r="P29" s="1132">
        <f t="shared" si="3"/>
        <v>0</v>
      </c>
    </row>
    <row r="30" spans="1:16" x14ac:dyDescent="0.3">
      <c r="A30" s="73" t="s">
        <v>639</v>
      </c>
      <c r="B30" s="1461" t="s">
        <v>640</v>
      </c>
      <c r="C30" s="1578"/>
      <c r="D30" s="1578"/>
      <c r="E30" s="468">
        <f>SUM(E31:E42)</f>
        <v>24664</v>
      </c>
      <c r="F30" s="469">
        <f>SUM(F31:F42)</f>
        <v>24664</v>
      </c>
      <c r="G30" s="1111">
        <f>SUM(G31:G42)</f>
        <v>17873.469999999998</v>
      </c>
      <c r="H30" s="1115">
        <f t="shared" si="2"/>
        <v>72.467847875445983</v>
      </c>
      <c r="I30" s="491"/>
      <c r="J30" s="492"/>
      <c r="K30" s="1103"/>
      <c r="L30" s="1149"/>
      <c r="M30" s="612">
        <f>SUM(M31:M42)</f>
        <v>24664</v>
      </c>
      <c r="N30" s="270">
        <f t="shared" si="0"/>
        <v>24664</v>
      </c>
      <c r="O30" s="854">
        <f t="shared" si="1"/>
        <v>17873.469999999998</v>
      </c>
      <c r="P30" s="1131">
        <f t="shared" si="3"/>
        <v>72.467847875445983</v>
      </c>
    </row>
    <row r="31" spans="1:16" ht="53.4" customHeight="1" x14ac:dyDescent="0.3">
      <c r="A31" s="279"/>
      <c r="B31" s="183" t="s">
        <v>637</v>
      </c>
      <c r="C31" s="184" t="s">
        <v>27</v>
      </c>
      <c r="D31" s="185" t="s">
        <v>743</v>
      </c>
      <c r="E31" s="472">
        <v>13899</v>
      </c>
      <c r="F31" s="473">
        <v>13819</v>
      </c>
      <c r="G31" s="1101">
        <v>10061.65</v>
      </c>
      <c r="H31" s="1117">
        <f t="shared" si="2"/>
        <v>72.810261234532163</v>
      </c>
      <c r="I31" s="704"/>
      <c r="J31" s="705"/>
      <c r="K31" s="1260"/>
      <c r="L31" s="1269"/>
      <c r="M31" s="706">
        <f>SUM(E31)</f>
        <v>13899</v>
      </c>
      <c r="N31" s="1340">
        <f t="shared" si="0"/>
        <v>13819</v>
      </c>
      <c r="O31" s="853">
        <f t="shared" si="1"/>
        <v>10061.65</v>
      </c>
      <c r="P31" s="1132">
        <f t="shared" si="3"/>
        <v>72.810261234532163</v>
      </c>
    </row>
    <row r="32" spans="1:16" ht="18" customHeight="1" x14ac:dyDescent="0.3">
      <c r="A32" s="279"/>
      <c r="B32" s="707" t="s">
        <v>637</v>
      </c>
      <c r="C32" s="591">
        <v>637027</v>
      </c>
      <c r="D32" s="288" t="s">
        <v>641</v>
      </c>
      <c r="E32" s="494">
        <v>2000</v>
      </c>
      <c r="F32" s="495">
        <v>2000</v>
      </c>
      <c r="G32" s="1104">
        <v>274.39999999999998</v>
      </c>
      <c r="H32" s="1121">
        <f t="shared" si="2"/>
        <v>13.719999999999999</v>
      </c>
      <c r="I32" s="704"/>
      <c r="J32" s="705"/>
      <c r="K32" s="1260"/>
      <c r="L32" s="1269"/>
      <c r="M32" s="706">
        <v>2000</v>
      </c>
      <c r="N32" s="698">
        <f t="shared" si="0"/>
        <v>2000</v>
      </c>
      <c r="O32" s="853">
        <f t="shared" si="1"/>
        <v>274.39999999999998</v>
      </c>
      <c r="P32" s="1132">
        <f t="shared" si="3"/>
        <v>13.719999999999999</v>
      </c>
    </row>
    <row r="33" spans="1:16" ht="28.2" customHeight="1" x14ac:dyDescent="0.3">
      <c r="A33" s="279"/>
      <c r="B33" s="707" t="s">
        <v>637</v>
      </c>
      <c r="C33" s="591">
        <v>632001</v>
      </c>
      <c r="D33" s="288" t="s">
        <v>642</v>
      </c>
      <c r="E33" s="494">
        <v>6000</v>
      </c>
      <c r="F33" s="495">
        <v>6000</v>
      </c>
      <c r="G33" s="1104">
        <v>6237</v>
      </c>
      <c r="H33" s="1121">
        <f t="shared" si="2"/>
        <v>103.95</v>
      </c>
      <c r="I33" s="704"/>
      <c r="J33" s="705"/>
      <c r="K33" s="1260"/>
      <c r="L33" s="1269"/>
      <c r="M33" s="706">
        <f>SUM(E33)</f>
        <v>6000</v>
      </c>
      <c r="N33" s="698">
        <f t="shared" si="0"/>
        <v>6000</v>
      </c>
      <c r="O33" s="853">
        <f t="shared" si="1"/>
        <v>6237</v>
      </c>
      <c r="P33" s="1132">
        <f t="shared" si="3"/>
        <v>103.95</v>
      </c>
    </row>
    <row r="34" spans="1:16" ht="16.95" customHeight="1" x14ac:dyDescent="0.3">
      <c r="A34" s="279"/>
      <c r="B34" s="707" t="s">
        <v>637</v>
      </c>
      <c r="C34" s="591">
        <v>632002</v>
      </c>
      <c r="D34" s="288" t="s">
        <v>643</v>
      </c>
      <c r="E34" s="494">
        <v>500</v>
      </c>
      <c r="F34" s="495">
        <v>500</v>
      </c>
      <c r="G34" s="1104">
        <v>30.62</v>
      </c>
      <c r="H34" s="1121">
        <f t="shared" si="2"/>
        <v>6.1240000000000006</v>
      </c>
      <c r="I34" s="704"/>
      <c r="J34" s="705"/>
      <c r="K34" s="1260"/>
      <c r="L34" s="1269"/>
      <c r="M34" s="706">
        <v>500</v>
      </c>
      <c r="N34" s="698">
        <f t="shared" si="0"/>
        <v>500</v>
      </c>
      <c r="O34" s="853">
        <f t="shared" si="1"/>
        <v>30.62</v>
      </c>
      <c r="P34" s="1132">
        <f t="shared" si="3"/>
        <v>6.1240000000000006</v>
      </c>
    </row>
    <row r="35" spans="1:16" ht="16.2" customHeight="1" x14ac:dyDescent="0.3">
      <c r="A35" s="279"/>
      <c r="B35" s="707" t="s">
        <v>637</v>
      </c>
      <c r="C35" s="591">
        <v>632003</v>
      </c>
      <c r="D35" s="288" t="s">
        <v>644</v>
      </c>
      <c r="E35" s="494">
        <v>400</v>
      </c>
      <c r="F35" s="495">
        <v>400</v>
      </c>
      <c r="G35" s="1104">
        <v>309.79000000000002</v>
      </c>
      <c r="H35" s="1121">
        <f t="shared" si="2"/>
        <v>77.447500000000005</v>
      </c>
      <c r="I35" s="704"/>
      <c r="J35" s="705"/>
      <c r="K35" s="1260"/>
      <c r="L35" s="1269"/>
      <c r="M35" s="706">
        <v>400</v>
      </c>
      <c r="N35" s="698">
        <f t="shared" si="0"/>
        <v>400</v>
      </c>
      <c r="O35" s="853">
        <f t="shared" si="1"/>
        <v>309.79000000000002</v>
      </c>
      <c r="P35" s="1132">
        <f t="shared" si="3"/>
        <v>77.447500000000005</v>
      </c>
    </row>
    <row r="36" spans="1:16" ht="15" customHeight="1" x14ac:dyDescent="0.3">
      <c r="A36" s="279"/>
      <c r="B36" s="707" t="s">
        <v>637</v>
      </c>
      <c r="C36" s="591">
        <v>632004</v>
      </c>
      <c r="D36" s="288" t="s">
        <v>645</v>
      </c>
      <c r="E36" s="494">
        <v>12</v>
      </c>
      <c r="F36" s="495">
        <v>12</v>
      </c>
      <c r="G36" s="1104">
        <v>12</v>
      </c>
      <c r="H36" s="1121">
        <f t="shared" si="2"/>
        <v>100</v>
      </c>
      <c r="I36" s="704"/>
      <c r="J36" s="705"/>
      <c r="K36" s="1260"/>
      <c r="L36" s="1269"/>
      <c r="M36" s="706">
        <v>12</v>
      </c>
      <c r="N36" s="698">
        <f t="shared" si="0"/>
        <v>12</v>
      </c>
      <c r="O36" s="853">
        <f t="shared" si="1"/>
        <v>12</v>
      </c>
      <c r="P36" s="1132">
        <f t="shared" si="3"/>
        <v>100</v>
      </c>
    </row>
    <row r="37" spans="1:16" ht="27.6" customHeight="1" x14ac:dyDescent="0.3">
      <c r="A37" s="279"/>
      <c r="B37" s="707"/>
      <c r="C37" s="591">
        <v>633004</v>
      </c>
      <c r="D37" s="288" t="s">
        <v>646</v>
      </c>
      <c r="E37" s="494">
        <v>50</v>
      </c>
      <c r="F37" s="495">
        <v>50</v>
      </c>
      <c r="G37" s="1104">
        <v>42.91</v>
      </c>
      <c r="H37" s="1121">
        <f t="shared" si="2"/>
        <v>85.82</v>
      </c>
      <c r="I37" s="704"/>
      <c r="J37" s="705"/>
      <c r="K37" s="1260"/>
      <c r="L37" s="1269"/>
      <c r="M37" s="706">
        <v>50</v>
      </c>
      <c r="N37" s="698">
        <f t="shared" si="0"/>
        <v>50</v>
      </c>
      <c r="O37" s="853">
        <f t="shared" si="1"/>
        <v>42.91</v>
      </c>
      <c r="P37" s="1132">
        <f t="shared" si="3"/>
        <v>85.82</v>
      </c>
    </row>
    <row r="38" spans="1:16" ht="42" customHeight="1" x14ac:dyDescent="0.3">
      <c r="A38" s="279"/>
      <c r="B38" s="707" t="s">
        <v>637</v>
      </c>
      <c r="C38" s="591">
        <v>633006</v>
      </c>
      <c r="D38" s="288" t="s">
        <v>647</v>
      </c>
      <c r="E38" s="494">
        <v>1000</v>
      </c>
      <c r="F38" s="495">
        <v>1000</v>
      </c>
      <c r="G38" s="1104">
        <v>245.62</v>
      </c>
      <c r="H38" s="1121">
        <f t="shared" si="2"/>
        <v>24.562000000000001</v>
      </c>
      <c r="I38" s="704"/>
      <c r="J38" s="705"/>
      <c r="K38" s="1260"/>
      <c r="L38" s="1269"/>
      <c r="M38" s="706">
        <v>1000</v>
      </c>
      <c r="N38" s="698">
        <f t="shared" si="0"/>
        <v>1000</v>
      </c>
      <c r="O38" s="853">
        <f t="shared" si="1"/>
        <v>245.62</v>
      </c>
      <c r="P38" s="1132">
        <f t="shared" si="3"/>
        <v>24.562000000000001</v>
      </c>
    </row>
    <row r="39" spans="1:16" ht="28.2" customHeight="1" x14ac:dyDescent="0.3">
      <c r="A39" s="279"/>
      <c r="B39" s="707" t="s">
        <v>637</v>
      </c>
      <c r="C39" s="591">
        <v>637004</v>
      </c>
      <c r="D39" s="288" t="s">
        <v>648</v>
      </c>
      <c r="E39" s="494">
        <v>200</v>
      </c>
      <c r="F39" s="495">
        <v>200</v>
      </c>
      <c r="G39" s="1104">
        <v>1.34</v>
      </c>
      <c r="H39" s="1121">
        <f t="shared" si="2"/>
        <v>0.67</v>
      </c>
      <c r="I39" s="704"/>
      <c r="J39" s="705"/>
      <c r="K39" s="1260"/>
      <c r="L39" s="1269"/>
      <c r="M39" s="706">
        <v>200</v>
      </c>
      <c r="N39" s="698">
        <f t="shared" si="0"/>
        <v>200</v>
      </c>
      <c r="O39" s="853">
        <f t="shared" si="1"/>
        <v>1.34</v>
      </c>
      <c r="P39" s="1132">
        <f t="shared" si="3"/>
        <v>0.67</v>
      </c>
    </row>
    <row r="40" spans="1:16" ht="15.6" customHeight="1" x14ac:dyDescent="0.3">
      <c r="A40" s="279"/>
      <c r="B40" s="707" t="s">
        <v>637</v>
      </c>
      <c r="C40" s="591">
        <v>637014</v>
      </c>
      <c r="D40" s="288" t="s">
        <v>649</v>
      </c>
      <c r="E40" s="494">
        <v>523</v>
      </c>
      <c r="F40" s="495">
        <v>523</v>
      </c>
      <c r="G40" s="1104">
        <v>515.57000000000005</v>
      </c>
      <c r="H40" s="1121">
        <f t="shared" si="2"/>
        <v>98.579349904397716</v>
      </c>
      <c r="I40" s="704"/>
      <c r="J40" s="705"/>
      <c r="K40" s="1260"/>
      <c r="L40" s="1269"/>
      <c r="M40" s="706">
        <v>523</v>
      </c>
      <c r="N40" s="698">
        <f t="shared" si="0"/>
        <v>523</v>
      </c>
      <c r="O40" s="853">
        <f t="shared" si="1"/>
        <v>515.57000000000005</v>
      </c>
      <c r="P40" s="1132">
        <f t="shared" si="3"/>
        <v>98.579349904397716</v>
      </c>
    </row>
    <row r="41" spans="1:16" ht="18" customHeight="1" x14ac:dyDescent="0.3">
      <c r="A41" s="279"/>
      <c r="B41" s="522" t="s">
        <v>637</v>
      </c>
      <c r="C41" s="591">
        <v>637016</v>
      </c>
      <c r="D41" s="288" t="s">
        <v>36</v>
      </c>
      <c r="E41" s="494">
        <v>80</v>
      </c>
      <c r="F41" s="495">
        <v>80</v>
      </c>
      <c r="G41" s="1104">
        <v>63.95</v>
      </c>
      <c r="H41" s="1121">
        <f t="shared" si="2"/>
        <v>79.9375</v>
      </c>
      <c r="I41" s="704"/>
      <c r="J41" s="705"/>
      <c r="K41" s="1260"/>
      <c r="L41" s="1269"/>
      <c r="M41" s="706">
        <v>80</v>
      </c>
      <c r="N41" s="698">
        <f t="shared" ref="N41:N58" si="4">SUM(F41,J41)</f>
        <v>80</v>
      </c>
      <c r="O41" s="853">
        <f t="shared" ref="O41:O58" si="5">SUM(G41,K41)</f>
        <v>63.95</v>
      </c>
      <c r="P41" s="1132">
        <f t="shared" si="3"/>
        <v>79.9375</v>
      </c>
    </row>
    <row r="42" spans="1:16" ht="27" customHeight="1" x14ac:dyDescent="0.3">
      <c r="A42" s="279"/>
      <c r="B42" s="295" t="s">
        <v>637</v>
      </c>
      <c r="C42" s="620">
        <v>642015</v>
      </c>
      <c r="D42" s="185" t="s">
        <v>72</v>
      </c>
      <c r="E42" s="472">
        <v>0</v>
      </c>
      <c r="F42" s="473">
        <v>80</v>
      </c>
      <c r="G42" s="1101">
        <v>78.62</v>
      </c>
      <c r="H42" s="1117">
        <f t="shared" si="2"/>
        <v>98.275000000000006</v>
      </c>
      <c r="I42" s="704"/>
      <c r="J42" s="705"/>
      <c r="K42" s="1260"/>
      <c r="L42" s="1269"/>
      <c r="M42" s="706">
        <v>0</v>
      </c>
      <c r="N42" s="1340">
        <f t="shared" si="4"/>
        <v>80</v>
      </c>
      <c r="O42" s="853">
        <f t="shared" si="5"/>
        <v>78.62</v>
      </c>
      <c r="P42" s="1132">
        <f t="shared" si="3"/>
        <v>98.275000000000006</v>
      </c>
    </row>
    <row r="43" spans="1:16" x14ac:dyDescent="0.3">
      <c r="A43" s="523" t="s">
        <v>650</v>
      </c>
      <c r="B43" s="1576" t="s">
        <v>651</v>
      </c>
      <c r="C43" s="1575"/>
      <c r="D43" s="1575"/>
      <c r="E43" s="491">
        <f>SUM(E44)</f>
        <v>1500</v>
      </c>
      <c r="F43" s="492">
        <f>SUM(F44)</f>
        <v>1500</v>
      </c>
      <c r="G43" s="1103">
        <v>508.37</v>
      </c>
      <c r="H43" s="1120">
        <f t="shared" si="2"/>
        <v>33.891333333333336</v>
      </c>
      <c r="I43" s="491"/>
      <c r="J43" s="492"/>
      <c r="K43" s="1103"/>
      <c r="L43" s="1149"/>
      <c r="M43" s="544">
        <f>SUM(M44)</f>
        <v>1500</v>
      </c>
      <c r="N43" s="270">
        <f t="shared" si="4"/>
        <v>1500</v>
      </c>
      <c r="O43" s="854">
        <f t="shared" si="5"/>
        <v>508.37</v>
      </c>
      <c r="P43" s="1131">
        <f t="shared" si="3"/>
        <v>33.891333333333336</v>
      </c>
    </row>
    <row r="44" spans="1:16" ht="43.2" customHeight="1" x14ac:dyDescent="0.3">
      <c r="A44" s="205"/>
      <c r="B44" s="85" t="s">
        <v>637</v>
      </c>
      <c r="C44" s="177">
        <v>642026</v>
      </c>
      <c r="D44" s="52" t="s">
        <v>652</v>
      </c>
      <c r="E44" s="141">
        <v>1500</v>
      </c>
      <c r="F44" s="82">
        <v>1500</v>
      </c>
      <c r="G44" s="834">
        <v>508.37</v>
      </c>
      <c r="H44" s="873">
        <f t="shared" si="2"/>
        <v>33.891333333333336</v>
      </c>
      <c r="I44" s="461"/>
      <c r="J44" s="462"/>
      <c r="K44" s="1098"/>
      <c r="L44" s="1150"/>
      <c r="M44" s="81">
        <v>1500</v>
      </c>
      <c r="N44" s="698">
        <f t="shared" si="4"/>
        <v>1500</v>
      </c>
      <c r="O44" s="853">
        <f t="shared" si="5"/>
        <v>508.37</v>
      </c>
      <c r="P44" s="1132">
        <f t="shared" si="3"/>
        <v>33.891333333333336</v>
      </c>
    </row>
    <row r="45" spans="1:16" x14ac:dyDescent="0.3">
      <c r="A45" s="73" t="s">
        <v>653</v>
      </c>
      <c r="B45" s="1461" t="s">
        <v>654</v>
      </c>
      <c r="C45" s="1575"/>
      <c r="D45" s="1575"/>
      <c r="E45" s="151">
        <f>SUM(E46)</f>
        <v>4000</v>
      </c>
      <c r="F45" s="76">
        <f>SUM(F46)</f>
        <v>4300</v>
      </c>
      <c r="G45" s="832">
        <v>4289.8999999999996</v>
      </c>
      <c r="H45" s="869">
        <f t="shared" si="2"/>
        <v>99.765116279069758</v>
      </c>
      <c r="I45" s="151"/>
      <c r="J45" s="76"/>
      <c r="K45" s="832"/>
      <c r="L45" s="845"/>
      <c r="M45" s="74">
        <f>SUM(M46)</f>
        <v>4000</v>
      </c>
      <c r="N45" s="270">
        <f t="shared" si="4"/>
        <v>4300</v>
      </c>
      <c r="O45" s="854">
        <f t="shared" si="5"/>
        <v>4289.8999999999996</v>
      </c>
      <c r="P45" s="1131">
        <f t="shared" si="3"/>
        <v>99.765116279069758</v>
      </c>
    </row>
    <row r="46" spans="1:16" ht="29.4" customHeight="1" x14ac:dyDescent="0.3">
      <c r="A46" s="205"/>
      <c r="B46" s="85" t="s">
        <v>637</v>
      </c>
      <c r="C46" s="177">
        <v>642014</v>
      </c>
      <c r="D46" s="52" t="s">
        <v>655</v>
      </c>
      <c r="E46" s="141">
        <v>4000</v>
      </c>
      <c r="F46" s="82">
        <v>4300</v>
      </c>
      <c r="G46" s="834">
        <v>4289.8999999999996</v>
      </c>
      <c r="H46" s="873">
        <f t="shared" si="2"/>
        <v>99.765116279069758</v>
      </c>
      <c r="I46" s="141"/>
      <c r="J46" s="82"/>
      <c r="K46" s="834"/>
      <c r="L46" s="847"/>
      <c r="M46" s="81">
        <v>4000</v>
      </c>
      <c r="N46" s="698">
        <f t="shared" si="4"/>
        <v>4300</v>
      </c>
      <c r="O46" s="853">
        <f t="shared" si="5"/>
        <v>4289.8999999999996</v>
      </c>
      <c r="P46" s="1132">
        <f t="shared" si="3"/>
        <v>99.765116279069758</v>
      </c>
    </row>
    <row r="47" spans="1:16" x14ac:dyDescent="0.3">
      <c r="A47" s="73" t="s">
        <v>656</v>
      </c>
      <c r="B47" s="1461" t="s">
        <v>657</v>
      </c>
      <c r="C47" s="1575"/>
      <c r="D47" s="1575"/>
      <c r="E47" s="151">
        <f>SUM(E48)</f>
        <v>1200</v>
      </c>
      <c r="F47" s="76">
        <f>SUM(F48)</f>
        <v>900</v>
      </c>
      <c r="G47" s="832">
        <v>206.03</v>
      </c>
      <c r="H47" s="869">
        <f t="shared" si="2"/>
        <v>22.892222222222223</v>
      </c>
      <c r="I47" s="151"/>
      <c r="J47" s="76"/>
      <c r="K47" s="832"/>
      <c r="L47" s="845"/>
      <c r="M47" s="74">
        <f>SUM(M48)</f>
        <v>1200</v>
      </c>
      <c r="N47" s="270">
        <f t="shared" si="4"/>
        <v>900</v>
      </c>
      <c r="O47" s="854">
        <f t="shared" si="5"/>
        <v>206.03</v>
      </c>
      <c r="P47" s="1131">
        <f t="shared" si="3"/>
        <v>22.892222222222223</v>
      </c>
    </row>
    <row r="48" spans="1:16" ht="27" customHeight="1" x14ac:dyDescent="0.3">
      <c r="A48" s="206"/>
      <c r="B48" s="1027">
        <v>10400</v>
      </c>
      <c r="C48" s="1027">
        <v>637005</v>
      </c>
      <c r="D48" s="300" t="s">
        <v>657</v>
      </c>
      <c r="E48" s="483">
        <v>1200</v>
      </c>
      <c r="F48" s="480">
        <v>900</v>
      </c>
      <c r="G48" s="1112">
        <v>206.03</v>
      </c>
      <c r="H48" s="1118">
        <f t="shared" si="2"/>
        <v>22.892222222222223</v>
      </c>
      <c r="I48" s="481"/>
      <c r="J48" s="482"/>
      <c r="K48" s="908"/>
      <c r="L48" s="1006"/>
      <c r="M48" s="1033">
        <v>1200</v>
      </c>
      <c r="N48" s="698">
        <f t="shared" si="4"/>
        <v>900</v>
      </c>
      <c r="O48" s="853">
        <f t="shared" si="5"/>
        <v>206.03</v>
      </c>
      <c r="P48" s="1132">
        <f t="shared" si="3"/>
        <v>22.892222222222223</v>
      </c>
    </row>
    <row r="49" spans="1:16" x14ac:dyDescent="0.3">
      <c r="A49" s="73" t="s">
        <v>658</v>
      </c>
      <c r="B49" s="1472" t="s">
        <v>659</v>
      </c>
      <c r="C49" s="1482"/>
      <c r="D49" s="1482"/>
      <c r="E49" s="151">
        <f>SUM(E50:E50)</f>
        <v>200</v>
      </c>
      <c r="F49" s="76">
        <f>SUM(F50)</f>
        <v>200</v>
      </c>
      <c r="G49" s="832">
        <v>200</v>
      </c>
      <c r="H49" s="869">
        <f t="shared" si="2"/>
        <v>100</v>
      </c>
      <c r="I49" s="151"/>
      <c r="J49" s="76"/>
      <c r="K49" s="832"/>
      <c r="L49" s="845"/>
      <c r="M49" s="74">
        <f>SUM(M50:M50)</f>
        <v>200</v>
      </c>
      <c r="N49" s="270">
        <f t="shared" si="4"/>
        <v>200</v>
      </c>
      <c r="O49" s="854">
        <f t="shared" si="5"/>
        <v>200</v>
      </c>
      <c r="P49" s="1131">
        <f t="shared" si="3"/>
        <v>100</v>
      </c>
    </row>
    <row r="50" spans="1:16" ht="28.2" customHeight="1" x14ac:dyDescent="0.3">
      <c r="A50" s="205"/>
      <c r="B50" s="85" t="s">
        <v>633</v>
      </c>
      <c r="C50" s="426">
        <v>642002</v>
      </c>
      <c r="D50" s="316" t="s">
        <v>660</v>
      </c>
      <c r="E50" s="150">
        <v>200</v>
      </c>
      <c r="F50" s="93">
        <v>200</v>
      </c>
      <c r="G50" s="835">
        <v>200</v>
      </c>
      <c r="H50" s="872">
        <f t="shared" si="2"/>
        <v>100</v>
      </c>
      <c r="I50" s="141"/>
      <c r="J50" s="82"/>
      <c r="K50" s="834"/>
      <c r="L50" s="847"/>
      <c r="M50" s="92">
        <v>200</v>
      </c>
      <c r="N50" s="698">
        <f t="shared" si="4"/>
        <v>200</v>
      </c>
      <c r="O50" s="853">
        <f t="shared" si="5"/>
        <v>200</v>
      </c>
      <c r="P50" s="1132">
        <f t="shared" si="3"/>
        <v>100</v>
      </c>
    </row>
    <row r="51" spans="1:16" x14ac:dyDescent="0.3">
      <c r="A51" s="708" t="s">
        <v>661</v>
      </c>
      <c r="B51" s="1472" t="s">
        <v>662</v>
      </c>
      <c r="C51" s="1482"/>
      <c r="D51" s="1482"/>
      <c r="E51" s="491">
        <f>SUM(E52:E53)</f>
        <v>11953</v>
      </c>
      <c r="F51" s="492">
        <f>SUM(F52:F53)</f>
        <v>11953</v>
      </c>
      <c r="G51" s="1103">
        <f>SUM(G52:G53)</f>
        <v>9388.1999999999989</v>
      </c>
      <c r="H51" s="1120">
        <f t="shared" si="2"/>
        <v>78.542625282355885</v>
      </c>
      <c r="I51" s="524"/>
      <c r="J51" s="701"/>
      <c r="K51" s="1259"/>
      <c r="L51" s="1267"/>
      <c r="M51" s="544">
        <f>SUM(M52:M53)</f>
        <v>11953</v>
      </c>
      <c r="N51" s="270">
        <f t="shared" si="4"/>
        <v>11953</v>
      </c>
      <c r="O51" s="854">
        <f t="shared" si="5"/>
        <v>9388.1999999999989</v>
      </c>
      <c r="P51" s="1131">
        <f t="shared" si="3"/>
        <v>78.542625282355885</v>
      </c>
    </row>
    <row r="52" spans="1:16" ht="30.75" customHeight="1" x14ac:dyDescent="0.3">
      <c r="A52" s="520"/>
      <c r="B52" s="85" t="s">
        <v>663</v>
      </c>
      <c r="C52" s="177">
        <v>642026</v>
      </c>
      <c r="D52" s="52" t="s">
        <v>664</v>
      </c>
      <c r="E52" s="141">
        <v>9795</v>
      </c>
      <c r="F52" s="82">
        <v>9795</v>
      </c>
      <c r="G52" s="834">
        <v>7927.4</v>
      </c>
      <c r="H52" s="873">
        <f t="shared" si="2"/>
        <v>80.933129147524241</v>
      </c>
      <c r="I52" s="141"/>
      <c r="J52" s="82"/>
      <c r="K52" s="834"/>
      <c r="L52" s="847"/>
      <c r="M52" s="81">
        <v>9795</v>
      </c>
      <c r="N52" s="698">
        <f t="shared" si="4"/>
        <v>9795</v>
      </c>
      <c r="O52" s="853">
        <f t="shared" si="5"/>
        <v>7927.4</v>
      </c>
      <c r="P52" s="1132">
        <f t="shared" si="3"/>
        <v>80.933129147524241</v>
      </c>
    </row>
    <row r="53" spans="1:16" ht="30" customHeight="1" x14ac:dyDescent="0.3">
      <c r="A53" s="520"/>
      <c r="B53" s="85" t="s">
        <v>663</v>
      </c>
      <c r="C53" s="177">
        <v>642026</v>
      </c>
      <c r="D53" s="52" t="s">
        <v>665</v>
      </c>
      <c r="E53" s="141">
        <v>2158</v>
      </c>
      <c r="F53" s="82">
        <v>2158</v>
      </c>
      <c r="G53" s="834">
        <v>1460.8</v>
      </c>
      <c r="H53" s="873">
        <f t="shared" si="2"/>
        <v>67.692307692307679</v>
      </c>
      <c r="I53" s="141"/>
      <c r="J53" s="82"/>
      <c r="K53" s="834"/>
      <c r="L53" s="847"/>
      <c r="M53" s="81">
        <v>2158</v>
      </c>
      <c r="N53" s="698">
        <f t="shared" si="4"/>
        <v>2158</v>
      </c>
      <c r="O53" s="853">
        <f t="shared" si="5"/>
        <v>1460.8</v>
      </c>
      <c r="P53" s="1132">
        <f t="shared" si="3"/>
        <v>67.692307692307679</v>
      </c>
    </row>
    <row r="54" spans="1:16" x14ac:dyDescent="0.3">
      <c r="A54" s="73" t="s">
        <v>666</v>
      </c>
      <c r="B54" s="1472" t="s">
        <v>667</v>
      </c>
      <c r="C54" s="1482"/>
      <c r="D54" s="1482"/>
      <c r="E54" s="491">
        <v>0</v>
      </c>
      <c r="F54" s="492">
        <f>SUM(F55)</f>
        <v>800</v>
      </c>
      <c r="G54" s="1103">
        <v>471.16</v>
      </c>
      <c r="H54" s="1120">
        <f t="shared" si="2"/>
        <v>58.89500000000001</v>
      </c>
      <c r="I54" s="491"/>
      <c r="J54" s="492"/>
      <c r="K54" s="1103"/>
      <c r="L54" s="1149"/>
      <c r="M54" s="544">
        <v>0</v>
      </c>
      <c r="N54" s="270">
        <f t="shared" si="4"/>
        <v>800</v>
      </c>
      <c r="O54" s="854">
        <f t="shared" si="5"/>
        <v>471.16</v>
      </c>
      <c r="P54" s="1131">
        <f t="shared" si="3"/>
        <v>58.89500000000001</v>
      </c>
    </row>
    <row r="55" spans="1:16" ht="30.6" customHeight="1" x14ac:dyDescent="0.3">
      <c r="A55" s="1250"/>
      <c r="B55" s="1251" t="s">
        <v>637</v>
      </c>
      <c r="C55" s="208">
        <v>642026</v>
      </c>
      <c r="D55" s="486" t="s">
        <v>668</v>
      </c>
      <c r="E55" s="489">
        <v>0</v>
      </c>
      <c r="F55" s="488">
        <v>800</v>
      </c>
      <c r="G55" s="1102">
        <v>471.16</v>
      </c>
      <c r="H55" s="1119">
        <f t="shared" si="2"/>
        <v>58.89500000000001</v>
      </c>
      <c r="I55" s="483"/>
      <c r="J55" s="480"/>
      <c r="K55" s="1112"/>
      <c r="L55" s="1270"/>
      <c r="M55" s="1091">
        <v>0</v>
      </c>
      <c r="N55" s="698">
        <f t="shared" si="4"/>
        <v>800</v>
      </c>
      <c r="O55" s="981">
        <f t="shared" si="5"/>
        <v>471.16</v>
      </c>
      <c r="P55" s="1273">
        <f t="shared" si="3"/>
        <v>58.89500000000001</v>
      </c>
    </row>
    <row r="56" spans="1:16" x14ac:dyDescent="0.3">
      <c r="A56" s="708" t="s">
        <v>669</v>
      </c>
      <c r="B56" s="1472" t="s">
        <v>186</v>
      </c>
      <c r="C56" s="1482"/>
      <c r="D56" s="1482"/>
      <c r="E56" s="491">
        <v>0</v>
      </c>
      <c r="F56" s="492">
        <f>SUM(F57:F58)</f>
        <v>1100</v>
      </c>
      <c r="G56" s="1103">
        <v>1106.32</v>
      </c>
      <c r="H56" s="1120">
        <f t="shared" si="2"/>
        <v>100.57454545454544</v>
      </c>
      <c r="I56" s="524"/>
      <c r="J56" s="701"/>
      <c r="K56" s="1259"/>
      <c r="L56" s="1267"/>
      <c r="M56" s="544">
        <v>0</v>
      </c>
      <c r="N56" s="270">
        <f t="shared" si="4"/>
        <v>1100</v>
      </c>
      <c r="O56" s="854">
        <f t="shared" si="5"/>
        <v>1106.32</v>
      </c>
      <c r="P56" s="1131">
        <f t="shared" si="3"/>
        <v>100.57454545454544</v>
      </c>
    </row>
    <row r="57" spans="1:16" x14ac:dyDescent="0.3">
      <c r="A57" s="589"/>
      <c r="B57" s="595" t="s">
        <v>637</v>
      </c>
      <c r="C57" s="433">
        <v>717001</v>
      </c>
      <c r="D57" s="709" t="s">
        <v>670</v>
      </c>
      <c r="E57" s="210">
        <v>0</v>
      </c>
      <c r="F57" s="211">
        <v>0</v>
      </c>
      <c r="G57" s="1036">
        <v>0</v>
      </c>
      <c r="H57" s="1263" t="e">
        <f t="shared" si="2"/>
        <v>#DIV/0!</v>
      </c>
      <c r="I57" s="210"/>
      <c r="J57" s="211"/>
      <c r="K57" s="1036"/>
      <c r="L57" s="1271"/>
      <c r="M57" s="212">
        <v>0</v>
      </c>
      <c r="N57" s="710">
        <f t="shared" si="4"/>
        <v>0</v>
      </c>
      <c r="O57" s="981">
        <f t="shared" si="5"/>
        <v>0</v>
      </c>
      <c r="P57" s="1273" t="e">
        <f t="shared" si="3"/>
        <v>#DIV/0!</v>
      </c>
    </row>
    <row r="58" spans="1:16" s="539" customFormat="1" ht="42.75" customHeight="1" thickBot="1" x14ac:dyDescent="0.3">
      <c r="A58" s="1252"/>
      <c r="B58" s="1253">
        <v>10700</v>
      </c>
      <c r="C58" s="586" t="s">
        <v>671</v>
      </c>
      <c r="D58" s="1254" t="s">
        <v>672</v>
      </c>
      <c r="E58" s="1301"/>
      <c r="F58" s="1255">
        <v>1100</v>
      </c>
      <c r="G58" s="1262">
        <v>1106.32</v>
      </c>
      <c r="H58" s="1264">
        <f t="shared" si="2"/>
        <v>100.57454545454544</v>
      </c>
      <c r="I58" s="1300"/>
      <c r="J58" s="1249"/>
      <c r="K58" s="1261"/>
      <c r="L58" s="1272"/>
      <c r="M58" s="1299">
        <v>0</v>
      </c>
      <c r="N58" s="1255">
        <f t="shared" si="4"/>
        <v>1100</v>
      </c>
      <c r="O58" s="1256">
        <f t="shared" si="5"/>
        <v>1106.32</v>
      </c>
      <c r="P58" s="1274">
        <f t="shared" si="3"/>
        <v>100.57454545454544</v>
      </c>
    </row>
  </sheetData>
  <mergeCells count="28">
    <mergeCell ref="O6:P7"/>
    <mergeCell ref="E8:G8"/>
    <mergeCell ref="I8:K8"/>
    <mergeCell ref="M8:O8"/>
    <mergeCell ref="N6:N7"/>
    <mergeCell ref="B54:D54"/>
    <mergeCell ref="B56:D56"/>
    <mergeCell ref="B30:D30"/>
    <mergeCell ref="B43:D43"/>
    <mergeCell ref="B45:D45"/>
    <mergeCell ref="B47:D47"/>
    <mergeCell ref="B49:D49"/>
    <mergeCell ref="B51:D51"/>
    <mergeCell ref="B28:D28"/>
    <mergeCell ref="J6:J7"/>
    <mergeCell ref="M6:M7"/>
    <mergeCell ref="B10:D10"/>
    <mergeCell ref="B26:D26"/>
    <mergeCell ref="E6:E7"/>
    <mergeCell ref="F6:F7"/>
    <mergeCell ref="I6:I7"/>
    <mergeCell ref="G6:H7"/>
    <mergeCell ref="K6:L7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topLeftCell="F19" zoomScaleNormal="100" zoomScaleSheetLayoutView="100" workbookViewId="0">
      <selection activeCell="G13" sqref="G13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5" width="12.6640625" customWidth="1"/>
    <col min="6" max="6" width="12" customWidth="1"/>
    <col min="7" max="7" width="12" style="818" customWidth="1"/>
    <col min="8" max="8" width="9.33203125" style="825" customWidth="1"/>
    <col min="9" max="10" width="12.6640625" customWidth="1"/>
    <col min="11" max="11" width="12.6640625" style="818" customWidth="1"/>
    <col min="12" max="12" width="12.6640625" style="825" customWidth="1"/>
    <col min="13" max="14" width="12.6640625" customWidth="1"/>
    <col min="15" max="15" width="15.6640625" style="818" customWidth="1"/>
    <col min="16" max="16" width="8.6640625" style="825" customWidth="1"/>
  </cols>
  <sheetData>
    <row r="1" spans="1:16" ht="18.600000000000001" x14ac:dyDescent="0.3">
      <c r="A1" s="1" t="s">
        <v>673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783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1"/>
      <c r="I5" s="1541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57" t="s">
        <v>761</v>
      </c>
      <c r="G6" s="1426" t="s">
        <v>745</v>
      </c>
      <c r="H6" s="1570"/>
      <c r="I6" s="1568" t="s">
        <v>9</v>
      </c>
      <c r="J6" s="1457" t="s">
        <v>761</v>
      </c>
      <c r="K6" s="1426" t="s">
        <v>745</v>
      </c>
      <c r="L6" s="1427"/>
      <c r="M6" s="1455" t="s">
        <v>9</v>
      </c>
      <c r="N6" s="1457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571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1147" t="s">
        <v>746</v>
      </c>
      <c r="I8" s="1442" t="s">
        <v>13</v>
      </c>
      <c r="J8" s="1445"/>
      <c r="K8" s="1445"/>
      <c r="L8" s="820" t="s">
        <v>746</v>
      </c>
      <c r="M8" s="1444" t="s">
        <v>13</v>
      </c>
      <c r="N8" s="1446"/>
      <c r="O8" s="1447"/>
      <c r="P8" s="820" t="s">
        <v>746</v>
      </c>
    </row>
    <row r="9" spans="1:16" ht="16.8" thickTop="1" thickBot="1" x14ac:dyDescent="0.35">
      <c r="A9" s="711" t="s">
        <v>674</v>
      </c>
      <c r="B9" s="712"/>
      <c r="C9" s="713"/>
      <c r="D9" s="714"/>
      <c r="E9" s="27">
        <f>SUM(E10)</f>
        <v>104946</v>
      </c>
      <c r="F9" s="120">
        <f>SUM(F11:F30)</f>
        <v>104946</v>
      </c>
      <c r="G9" s="827">
        <f>SUM(G11:G30)</f>
        <v>77896.91</v>
      </c>
      <c r="H9" s="1034">
        <f>PRODUCT(G9/F9,100)</f>
        <v>74.225706553846749</v>
      </c>
      <c r="I9" s="27"/>
      <c r="J9" s="120"/>
      <c r="K9" s="827"/>
      <c r="L9" s="863"/>
      <c r="M9" s="27">
        <f>SUM(I9,E9)</f>
        <v>104946</v>
      </c>
      <c r="N9" s="120">
        <f t="shared" ref="N9:N30" si="0">SUM(F9,J9)</f>
        <v>104946</v>
      </c>
      <c r="O9" s="851">
        <f t="shared" ref="O9:O30" si="1">SUM(G9,K9)</f>
        <v>77896.91</v>
      </c>
      <c r="P9" s="925">
        <f>PRODUCT(O9/N9,100)</f>
        <v>74.225706553846749</v>
      </c>
    </row>
    <row r="10" spans="1:16" ht="15" thickTop="1" x14ac:dyDescent="0.3">
      <c r="A10" s="28" t="s">
        <v>675</v>
      </c>
      <c r="B10" s="1579" t="s">
        <v>676</v>
      </c>
      <c r="C10" s="1580"/>
      <c r="D10" s="1581"/>
      <c r="E10" s="715">
        <f>SUM(E11:E30)</f>
        <v>104946</v>
      </c>
      <c r="F10" s="716">
        <f>SUM(F11:F30)</f>
        <v>104946</v>
      </c>
      <c r="G10" s="1276">
        <f>SUM(G11:G30)</f>
        <v>77896.91</v>
      </c>
      <c r="H10" s="1281">
        <f t="shared" ref="H10:H30" si="2">PRODUCT(G10/F10,100)</f>
        <v>74.225706553846749</v>
      </c>
      <c r="I10" s="715"/>
      <c r="J10" s="716"/>
      <c r="K10" s="1276"/>
      <c r="L10" s="1281"/>
      <c r="M10" s="715">
        <f>SUM(M11:M30)</f>
        <v>104946</v>
      </c>
      <c r="N10" s="716">
        <f t="shared" si="0"/>
        <v>104946</v>
      </c>
      <c r="O10" s="1275">
        <f t="shared" si="1"/>
        <v>77896.91</v>
      </c>
      <c r="P10" s="1169">
        <f t="shared" ref="P10:P30" si="3">PRODUCT(O10/N10,100)</f>
        <v>74.225706553846749</v>
      </c>
    </row>
    <row r="11" spans="1:16" ht="18" customHeight="1" x14ac:dyDescent="0.3">
      <c r="A11" s="188"/>
      <c r="B11" s="36" t="s">
        <v>17</v>
      </c>
      <c r="C11" s="192">
        <v>632001</v>
      </c>
      <c r="D11" s="37" t="s">
        <v>677</v>
      </c>
      <c r="E11" s="141">
        <v>10000</v>
      </c>
      <c r="F11" s="82">
        <v>10000</v>
      </c>
      <c r="G11" s="834">
        <v>11227.92</v>
      </c>
      <c r="H11" s="873">
        <f t="shared" si="2"/>
        <v>112.2792</v>
      </c>
      <c r="I11" s="189"/>
      <c r="J11" s="190"/>
      <c r="K11" s="901"/>
      <c r="L11" s="919"/>
      <c r="M11" s="141">
        <f>SUM(E11)</f>
        <v>10000</v>
      </c>
      <c r="N11" s="82">
        <f t="shared" si="0"/>
        <v>10000</v>
      </c>
      <c r="O11" s="853">
        <f t="shared" si="1"/>
        <v>11227.92</v>
      </c>
      <c r="P11" s="1171">
        <f t="shared" si="3"/>
        <v>112.2792</v>
      </c>
    </row>
    <row r="12" spans="1:16" x14ac:dyDescent="0.3">
      <c r="A12" s="188"/>
      <c r="B12" s="36" t="s">
        <v>17</v>
      </c>
      <c r="C12" s="192">
        <v>632002</v>
      </c>
      <c r="D12" s="216" t="s">
        <v>678</v>
      </c>
      <c r="E12" s="461">
        <v>51000</v>
      </c>
      <c r="F12" s="462">
        <v>51000</v>
      </c>
      <c r="G12" s="1098">
        <v>29778.21</v>
      </c>
      <c r="H12" s="1124">
        <f t="shared" si="2"/>
        <v>58.38864705882353</v>
      </c>
      <c r="I12" s="189"/>
      <c r="J12" s="190"/>
      <c r="K12" s="901"/>
      <c r="L12" s="919"/>
      <c r="M12" s="461">
        <f>SUM(E12)</f>
        <v>51000</v>
      </c>
      <c r="N12" s="82">
        <f t="shared" si="0"/>
        <v>51000</v>
      </c>
      <c r="O12" s="853">
        <f t="shared" si="1"/>
        <v>29778.21</v>
      </c>
      <c r="P12" s="1171">
        <f t="shared" si="3"/>
        <v>58.38864705882353</v>
      </c>
    </row>
    <row r="13" spans="1:16" x14ac:dyDescent="0.3">
      <c r="A13" s="188"/>
      <c r="B13" s="36" t="s">
        <v>17</v>
      </c>
      <c r="C13" s="192">
        <v>632002</v>
      </c>
      <c r="D13" s="216" t="s">
        <v>679</v>
      </c>
      <c r="E13" s="461">
        <v>4000</v>
      </c>
      <c r="F13" s="462">
        <v>4000</v>
      </c>
      <c r="G13" s="1098">
        <v>3377.75</v>
      </c>
      <c r="H13" s="1124">
        <f t="shared" si="2"/>
        <v>84.443749999999994</v>
      </c>
      <c r="I13" s="189"/>
      <c r="J13" s="190"/>
      <c r="K13" s="901"/>
      <c r="L13" s="919"/>
      <c r="M13" s="461">
        <v>4000</v>
      </c>
      <c r="N13" s="82">
        <f t="shared" si="0"/>
        <v>4000</v>
      </c>
      <c r="O13" s="853">
        <f t="shared" si="1"/>
        <v>3377.75</v>
      </c>
      <c r="P13" s="1171">
        <f t="shared" si="3"/>
        <v>84.443749999999994</v>
      </c>
    </row>
    <row r="14" spans="1:16" x14ac:dyDescent="0.3">
      <c r="A14" s="188"/>
      <c r="B14" s="36" t="s">
        <v>17</v>
      </c>
      <c r="C14" s="192">
        <v>632003</v>
      </c>
      <c r="D14" s="216" t="s">
        <v>680</v>
      </c>
      <c r="E14" s="461">
        <v>9000</v>
      </c>
      <c r="F14" s="462">
        <v>9000</v>
      </c>
      <c r="G14" s="1098">
        <v>7486.67</v>
      </c>
      <c r="H14" s="1124">
        <f t="shared" si="2"/>
        <v>83.185222222222222</v>
      </c>
      <c r="I14" s="189"/>
      <c r="J14" s="190"/>
      <c r="K14" s="901"/>
      <c r="L14" s="919"/>
      <c r="M14" s="461">
        <v>9000</v>
      </c>
      <c r="N14" s="82">
        <f t="shared" si="0"/>
        <v>9000</v>
      </c>
      <c r="O14" s="853">
        <f t="shared" si="1"/>
        <v>7486.67</v>
      </c>
      <c r="P14" s="1171">
        <f t="shared" si="3"/>
        <v>83.185222222222222</v>
      </c>
    </row>
    <row r="15" spans="1:16" x14ac:dyDescent="0.3">
      <c r="A15" s="188"/>
      <c r="B15" s="36" t="s">
        <v>17</v>
      </c>
      <c r="C15" s="192">
        <v>632003</v>
      </c>
      <c r="D15" s="216" t="s">
        <v>681</v>
      </c>
      <c r="E15" s="461">
        <v>5600</v>
      </c>
      <c r="F15" s="547">
        <v>5770</v>
      </c>
      <c r="G15" s="1098">
        <v>5767.8</v>
      </c>
      <c r="H15" s="1124">
        <f t="shared" si="2"/>
        <v>99.961871750433275</v>
      </c>
      <c r="I15" s="189"/>
      <c r="J15" s="190"/>
      <c r="K15" s="901"/>
      <c r="L15" s="919"/>
      <c r="M15" s="461">
        <v>5600</v>
      </c>
      <c r="N15" s="145">
        <f t="shared" si="0"/>
        <v>5770</v>
      </c>
      <c r="O15" s="853">
        <f t="shared" si="1"/>
        <v>5767.8</v>
      </c>
      <c r="P15" s="1171">
        <f t="shared" si="3"/>
        <v>99.961871750433275</v>
      </c>
    </row>
    <row r="16" spans="1:16" x14ac:dyDescent="0.3">
      <c r="A16" s="188"/>
      <c r="B16" s="36" t="s">
        <v>17</v>
      </c>
      <c r="C16" s="192">
        <v>632004</v>
      </c>
      <c r="D16" s="216" t="s">
        <v>682</v>
      </c>
      <c r="E16" s="461">
        <v>3200</v>
      </c>
      <c r="F16" s="547">
        <v>3030</v>
      </c>
      <c r="G16" s="1098">
        <v>1569.04</v>
      </c>
      <c r="H16" s="1124">
        <f t="shared" si="2"/>
        <v>51.783498349834979</v>
      </c>
      <c r="I16" s="189"/>
      <c r="J16" s="190"/>
      <c r="K16" s="901"/>
      <c r="L16" s="919"/>
      <c r="M16" s="461">
        <v>3200</v>
      </c>
      <c r="N16" s="145">
        <f t="shared" si="0"/>
        <v>3030</v>
      </c>
      <c r="O16" s="853">
        <f t="shared" si="1"/>
        <v>1569.04</v>
      </c>
      <c r="P16" s="1171">
        <f t="shared" si="3"/>
        <v>51.783498349834979</v>
      </c>
    </row>
    <row r="17" spans="1:16" ht="17.25" customHeight="1" x14ac:dyDescent="0.3">
      <c r="A17" s="188"/>
      <c r="B17" s="36" t="s">
        <v>17</v>
      </c>
      <c r="C17" s="192">
        <v>633006</v>
      </c>
      <c r="D17" s="37" t="s">
        <v>683</v>
      </c>
      <c r="E17" s="461">
        <v>1500</v>
      </c>
      <c r="F17" s="462">
        <v>1500</v>
      </c>
      <c r="G17" s="1098">
        <v>1343.48</v>
      </c>
      <c r="H17" s="1124">
        <f t="shared" si="2"/>
        <v>89.565333333333328</v>
      </c>
      <c r="I17" s="189"/>
      <c r="J17" s="190"/>
      <c r="K17" s="901"/>
      <c r="L17" s="919"/>
      <c r="M17" s="461">
        <v>1500</v>
      </c>
      <c r="N17" s="82">
        <f t="shared" si="0"/>
        <v>1500</v>
      </c>
      <c r="O17" s="853">
        <f t="shared" si="1"/>
        <v>1343.48</v>
      </c>
      <c r="P17" s="1171">
        <f t="shared" si="3"/>
        <v>89.565333333333328</v>
      </c>
    </row>
    <row r="18" spans="1:16" x14ac:dyDescent="0.3">
      <c r="A18" s="188"/>
      <c r="B18" s="36" t="s">
        <v>17</v>
      </c>
      <c r="C18" s="192">
        <v>633006</v>
      </c>
      <c r="D18" s="216" t="s">
        <v>684</v>
      </c>
      <c r="E18" s="199">
        <v>1600</v>
      </c>
      <c r="F18" s="450">
        <v>1600</v>
      </c>
      <c r="G18" s="901">
        <v>1633.39</v>
      </c>
      <c r="H18" s="919">
        <f t="shared" si="2"/>
        <v>102.08687499999999</v>
      </c>
      <c r="I18" s="189"/>
      <c r="J18" s="190"/>
      <c r="K18" s="901"/>
      <c r="L18" s="919"/>
      <c r="M18" s="199">
        <v>1600</v>
      </c>
      <c r="N18" s="82">
        <f t="shared" si="0"/>
        <v>1600</v>
      </c>
      <c r="O18" s="853">
        <f t="shared" si="1"/>
        <v>1633.39</v>
      </c>
      <c r="P18" s="1171">
        <f t="shared" si="3"/>
        <v>102.08687499999999</v>
      </c>
    </row>
    <row r="19" spans="1:16" x14ac:dyDescent="0.3">
      <c r="A19" s="188"/>
      <c r="B19" s="36" t="s">
        <v>17</v>
      </c>
      <c r="C19" s="192">
        <v>633006</v>
      </c>
      <c r="D19" s="216" t="s">
        <v>685</v>
      </c>
      <c r="E19" s="199">
        <v>300</v>
      </c>
      <c r="F19" s="450">
        <v>300</v>
      </c>
      <c r="G19" s="901">
        <v>0</v>
      </c>
      <c r="H19" s="919">
        <f t="shared" si="2"/>
        <v>0</v>
      </c>
      <c r="I19" s="189"/>
      <c r="J19" s="190"/>
      <c r="K19" s="901"/>
      <c r="L19" s="919"/>
      <c r="M19" s="199">
        <v>300</v>
      </c>
      <c r="N19" s="82">
        <f t="shared" si="0"/>
        <v>300</v>
      </c>
      <c r="O19" s="853">
        <f t="shared" si="1"/>
        <v>0</v>
      </c>
      <c r="P19" s="1171">
        <f t="shared" si="3"/>
        <v>0</v>
      </c>
    </row>
    <row r="20" spans="1:16" x14ac:dyDescent="0.3">
      <c r="A20" s="188"/>
      <c r="B20" s="36" t="s">
        <v>17</v>
      </c>
      <c r="C20" s="192">
        <v>633006</v>
      </c>
      <c r="D20" s="717" t="s">
        <v>686</v>
      </c>
      <c r="E20" s="199">
        <v>3000</v>
      </c>
      <c r="F20" s="450">
        <v>3000</v>
      </c>
      <c r="G20" s="901">
        <v>2924.71</v>
      </c>
      <c r="H20" s="919">
        <f t="shared" si="2"/>
        <v>97.490333333333339</v>
      </c>
      <c r="I20" s="718"/>
      <c r="J20" s="719"/>
      <c r="K20" s="1277"/>
      <c r="L20" s="1283"/>
      <c r="M20" s="199">
        <v>3000</v>
      </c>
      <c r="N20" s="82">
        <f t="shared" si="0"/>
        <v>3000</v>
      </c>
      <c r="O20" s="853">
        <f t="shared" si="1"/>
        <v>2924.71</v>
      </c>
      <c r="P20" s="1171">
        <f t="shared" si="3"/>
        <v>97.490333333333339</v>
      </c>
    </row>
    <row r="21" spans="1:16" ht="29.25" customHeight="1" x14ac:dyDescent="0.3">
      <c r="A21" s="188"/>
      <c r="B21" s="44" t="s">
        <v>17</v>
      </c>
      <c r="C21" s="187" t="s">
        <v>756</v>
      </c>
      <c r="D21" s="46" t="s">
        <v>687</v>
      </c>
      <c r="E21" s="201">
        <v>3100</v>
      </c>
      <c r="F21" s="450">
        <v>3100</v>
      </c>
      <c r="G21" s="901">
        <v>1270.75</v>
      </c>
      <c r="H21" s="1282">
        <f t="shared" si="2"/>
        <v>40.991935483870968</v>
      </c>
      <c r="I21" s="718"/>
      <c r="J21" s="719"/>
      <c r="K21" s="1277"/>
      <c r="L21" s="1283"/>
      <c r="M21" s="201">
        <v>3100</v>
      </c>
      <c r="N21" s="145">
        <f t="shared" si="0"/>
        <v>3100</v>
      </c>
      <c r="O21" s="853">
        <f t="shared" si="1"/>
        <v>1270.75</v>
      </c>
      <c r="P21" s="1171">
        <f t="shared" si="3"/>
        <v>40.991935483870968</v>
      </c>
    </row>
    <row r="22" spans="1:16" ht="68.25" customHeight="1" x14ac:dyDescent="0.3">
      <c r="A22" s="188"/>
      <c r="B22" s="36" t="s">
        <v>17</v>
      </c>
      <c r="C22" s="720">
        <v>637005</v>
      </c>
      <c r="D22" s="721" t="s">
        <v>688</v>
      </c>
      <c r="E22" s="199">
        <v>396</v>
      </c>
      <c r="F22" s="450">
        <v>396</v>
      </c>
      <c r="G22" s="901">
        <v>306</v>
      </c>
      <c r="H22" s="919">
        <f t="shared" si="2"/>
        <v>77.272727272727266</v>
      </c>
      <c r="I22" s="718"/>
      <c r="J22" s="719"/>
      <c r="K22" s="1277"/>
      <c r="L22" s="1283"/>
      <c r="M22" s="199">
        <f>SUM(E22)</f>
        <v>396</v>
      </c>
      <c r="N22" s="82">
        <f t="shared" si="0"/>
        <v>396</v>
      </c>
      <c r="O22" s="853">
        <f t="shared" si="1"/>
        <v>306</v>
      </c>
      <c r="P22" s="1171">
        <f t="shared" si="3"/>
        <v>77.272727272727266</v>
      </c>
    </row>
    <row r="23" spans="1:16" x14ac:dyDescent="0.3">
      <c r="A23" s="188"/>
      <c r="B23" s="36" t="s">
        <v>17</v>
      </c>
      <c r="C23" s="192">
        <v>637005</v>
      </c>
      <c r="D23" s="216" t="s">
        <v>689</v>
      </c>
      <c r="E23" s="199">
        <v>0</v>
      </c>
      <c r="F23" s="450">
        <v>0</v>
      </c>
      <c r="G23" s="901"/>
      <c r="H23" s="919"/>
      <c r="I23" s="718"/>
      <c r="J23" s="719"/>
      <c r="K23" s="1277"/>
      <c r="L23" s="1283"/>
      <c r="M23" s="199">
        <v>0</v>
      </c>
      <c r="N23" s="82">
        <f t="shared" si="0"/>
        <v>0</v>
      </c>
      <c r="O23" s="853">
        <f t="shared" si="1"/>
        <v>0</v>
      </c>
      <c r="P23" s="1171"/>
    </row>
    <row r="24" spans="1:16" ht="26.25" customHeight="1" x14ac:dyDescent="0.3">
      <c r="A24" s="188"/>
      <c r="B24" s="36" t="s">
        <v>17</v>
      </c>
      <c r="C24" s="192">
        <v>637012</v>
      </c>
      <c r="D24" s="37" t="s">
        <v>690</v>
      </c>
      <c r="E24" s="532">
        <v>4000</v>
      </c>
      <c r="F24" s="450">
        <v>4000</v>
      </c>
      <c r="G24" s="901">
        <v>3022.74</v>
      </c>
      <c r="H24" s="1283">
        <f t="shared" si="2"/>
        <v>75.5685</v>
      </c>
      <c r="I24" s="718"/>
      <c r="J24" s="719"/>
      <c r="K24" s="1277"/>
      <c r="L24" s="1283"/>
      <c r="M24" s="532">
        <v>4000</v>
      </c>
      <c r="N24" s="82">
        <f t="shared" si="0"/>
        <v>4000</v>
      </c>
      <c r="O24" s="853">
        <f t="shared" si="1"/>
        <v>3022.74</v>
      </c>
      <c r="P24" s="1171">
        <f t="shared" si="3"/>
        <v>75.5685</v>
      </c>
    </row>
    <row r="25" spans="1:16" ht="29.4" customHeight="1" x14ac:dyDescent="0.3">
      <c r="A25" s="297"/>
      <c r="B25" s="207" t="s">
        <v>115</v>
      </c>
      <c r="C25" s="299">
        <v>625003</v>
      </c>
      <c r="D25" s="300" t="s">
        <v>691</v>
      </c>
      <c r="E25" s="447">
        <v>50</v>
      </c>
      <c r="F25" s="331">
        <v>50</v>
      </c>
      <c r="G25" s="902">
        <v>49.29</v>
      </c>
      <c r="H25" s="1284">
        <f t="shared" si="2"/>
        <v>98.58</v>
      </c>
      <c r="I25" s="722"/>
      <c r="J25" s="723"/>
      <c r="K25" s="1278"/>
      <c r="L25" s="1284"/>
      <c r="M25" s="447">
        <v>50</v>
      </c>
      <c r="N25" s="82">
        <f t="shared" si="0"/>
        <v>50</v>
      </c>
      <c r="O25" s="853">
        <f t="shared" si="1"/>
        <v>49.29</v>
      </c>
      <c r="P25" s="1171">
        <f t="shared" si="3"/>
        <v>98.58</v>
      </c>
    </row>
    <row r="26" spans="1:16" ht="18.75" customHeight="1" x14ac:dyDescent="0.3">
      <c r="A26" s="571"/>
      <c r="B26" s="724" t="s">
        <v>692</v>
      </c>
      <c r="C26" s="725">
        <v>637035</v>
      </c>
      <c r="D26" s="726" t="s">
        <v>693</v>
      </c>
      <c r="E26" s="727">
        <v>200</v>
      </c>
      <c r="F26" s="331">
        <v>200</v>
      </c>
      <c r="G26" s="902">
        <v>222.96</v>
      </c>
      <c r="H26" s="1285">
        <f t="shared" si="2"/>
        <v>111.48</v>
      </c>
      <c r="I26" s="728"/>
      <c r="J26" s="729"/>
      <c r="K26" s="1279"/>
      <c r="L26" s="1287"/>
      <c r="M26" s="727">
        <v>200</v>
      </c>
      <c r="N26" s="145">
        <f t="shared" si="0"/>
        <v>200</v>
      </c>
      <c r="O26" s="853">
        <f t="shared" si="1"/>
        <v>222.96</v>
      </c>
      <c r="P26" s="1171">
        <f t="shared" si="3"/>
        <v>111.48</v>
      </c>
    </row>
    <row r="27" spans="1:16" ht="20.25" customHeight="1" x14ac:dyDescent="0.3">
      <c r="A27" s="571"/>
      <c r="B27" s="730" t="s">
        <v>17</v>
      </c>
      <c r="C27" s="731">
        <v>637014</v>
      </c>
      <c r="D27" s="732" t="s">
        <v>790</v>
      </c>
      <c r="E27" s="224"/>
      <c r="F27" s="331">
        <v>0</v>
      </c>
      <c r="G27" s="902">
        <v>332.5</v>
      </c>
      <c r="H27" s="920"/>
      <c r="I27" s="728"/>
      <c r="J27" s="729"/>
      <c r="K27" s="1279"/>
      <c r="L27" s="1287"/>
      <c r="M27" s="224"/>
      <c r="N27" s="82">
        <f t="shared" si="0"/>
        <v>0</v>
      </c>
      <c r="O27" s="853">
        <f t="shared" si="1"/>
        <v>332.5</v>
      </c>
      <c r="P27" s="1171" t="e">
        <f t="shared" si="3"/>
        <v>#DIV/0!</v>
      </c>
    </row>
    <row r="28" spans="1:16" ht="17.25" customHeight="1" x14ac:dyDescent="0.3">
      <c r="A28" s="571"/>
      <c r="B28" s="730" t="s">
        <v>17</v>
      </c>
      <c r="C28" s="731">
        <v>637018</v>
      </c>
      <c r="D28" s="732" t="s">
        <v>757</v>
      </c>
      <c r="E28" s="224">
        <v>0</v>
      </c>
      <c r="F28" s="331">
        <v>0</v>
      </c>
      <c r="G28" s="902">
        <v>623.4</v>
      </c>
      <c r="H28" s="920"/>
      <c r="I28" s="728"/>
      <c r="J28" s="729"/>
      <c r="K28" s="1279"/>
      <c r="L28" s="1287"/>
      <c r="M28" s="224"/>
      <c r="N28" s="82">
        <f t="shared" si="0"/>
        <v>0</v>
      </c>
      <c r="O28" s="853">
        <f t="shared" si="1"/>
        <v>623.4</v>
      </c>
      <c r="P28" s="1171" t="e">
        <f t="shared" si="3"/>
        <v>#DIV/0!</v>
      </c>
    </row>
    <row r="29" spans="1:16" ht="15.6" customHeight="1" x14ac:dyDescent="0.3">
      <c r="A29" s="571"/>
      <c r="B29" s="730" t="s">
        <v>17</v>
      </c>
      <c r="C29" s="192">
        <v>637035</v>
      </c>
      <c r="D29" s="732" t="s">
        <v>694</v>
      </c>
      <c r="E29" s="224"/>
      <c r="F29" s="331">
        <v>0</v>
      </c>
      <c r="G29" s="902"/>
      <c r="H29" s="920"/>
      <c r="I29" s="728"/>
      <c r="J29" s="729"/>
      <c r="K29" s="1279"/>
      <c r="L29" s="1287"/>
      <c r="M29" s="224"/>
      <c r="N29" s="82">
        <f t="shared" si="0"/>
        <v>0</v>
      </c>
      <c r="O29" s="853">
        <f t="shared" si="1"/>
        <v>0</v>
      </c>
      <c r="P29" s="1171" t="e">
        <f t="shared" si="3"/>
        <v>#DIV/0!</v>
      </c>
    </row>
    <row r="30" spans="1:16" ht="29.25" customHeight="1" thickBot="1" x14ac:dyDescent="0.35">
      <c r="A30" s="308"/>
      <c r="B30" s="108" t="s">
        <v>17</v>
      </c>
      <c r="C30" s="109">
        <v>637027</v>
      </c>
      <c r="D30" s="162" t="s">
        <v>695</v>
      </c>
      <c r="E30" s="733">
        <v>8000</v>
      </c>
      <c r="F30" s="1026">
        <v>8000</v>
      </c>
      <c r="G30" s="837">
        <v>6960.3</v>
      </c>
      <c r="H30" s="1286">
        <f t="shared" si="2"/>
        <v>87.003749999999997</v>
      </c>
      <c r="I30" s="734"/>
      <c r="J30" s="735"/>
      <c r="K30" s="1280"/>
      <c r="L30" s="1286"/>
      <c r="M30" s="733">
        <f>SUM(E30)</f>
        <v>8000</v>
      </c>
      <c r="N30" s="164">
        <f t="shared" si="0"/>
        <v>8000</v>
      </c>
      <c r="O30" s="1161">
        <f t="shared" si="1"/>
        <v>6960.3</v>
      </c>
      <c r="P30" s="1172">
        <f t="shared" si="3"/>
        <v>87.003749999999997</v>
      </c>
    </row>
  </sheetData>
  <mergeCells count="18">
    <mergeCell ref="B10:D10"/>
    <mergeCell ref="O6:P7"/>
    <mergeCell ref="E8:G8"/>
    <mergeCell ref="I8:K8"/>
    <mergeCell ref="M8:O8"/>
    <mergeCell ref="J6:J7"/>
    <mergeCell ref="M6:M7"/>
    <mergeCell ref="N6:N7"/>
    <mergeCell ref="E6:E7"/>
    <mergeCell ref="F6:F7"/>
    <mergeCell ref="I6:I7"/>
    <mergeCell ref="G6:H7"/>
    <mergeCell ref="K6:L7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" zoomScaleNormal="100" zoomScaleSheetLayoutView="100" workbookViewId="0">
      <selection activeCell="K34" sqref="K34"/>
    </sheetView>
  </sheetViews>
  <sheetFormatPr defaultRowHeight="14.4" x14ac:dyDescent="0.3"/>
  <cols>
    <col min="1" max="1" width="5.5546875" customWidth="1"/>
    <col min="4" max="4" width="14.33203125" customWidth="1"/>
    <col min="5" max="5" width="11.33203125" customWidth="1"/>
    <col min="6" max="6" width="11.109375" customWidth="1"/>
    <col min="7" max="7" width="11.6640625" customWidth="1"/>
    <col min="8" max="8" width="5.6640625" customWidth="1"/>
    <col min="9" max="9" width="11.6640625" customWidth="1"/>
    <col min="10" max="10" width="10.44140625" customWidth="1"/>
    <col min="11" max="11" width="11.44140625" customWidth="1"/>
    <col min="12" max="12" width="6" customWidth="1"/>
    <col min="13" max="13" width="12" customWidth="1"/>
    <col min="14" max="15" width="11.6640625" customWidth="1"/>
    <col min="16" max="16" width="6" customWidth="1"/>
  </cols>
  <sheetData>
    <row r="1" spans="1:16" ht="18.600000000000001" x14ac:dyDescent="0.3">
      <c r="A1" s="1" t="s">
        <v>784</v>
      </c>
      <c r="B1" s="2"/>
      <c r="C1" s="2"/>
      <c r="D1" s="2"/>
    </row>
    <row r="2" spans="1:16" ht="15" thickBot="1" x14ac:dyDescent="0.35">
      <c r="A2" s="5"/>
    </row>
    <row r="3" spans="1:16" ht="23.4" thickBot="1" x14ac:dyDescent="0.45">
      <c r="A3" s="1433" t="s">
        <v>782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1582" t="s">
        <v>696</v>
      </c>
      <c r="B4" s="1583"/>
      <c r="C4" s="1583"/>
      <c r="D4" s="1584"/>
      <c r="E4" s="1596" t="s">
        <v>1</v>
      </c>
      <c r="F4" s="1597"/>
      <c r="G4" s="1597"/>
      <c r="H4" s="1597"/>
      <c r="I4" s="1598"/>
      <c r="J4" s="1424"/>
      <c r="K4" s="1424"/>
      <c r="L4" s="1424"/>
      <c r="M4" s="1448" t="s">
        <v>766</v>
      </c>
      <c r="N4" s="1449"/>
      <c r="O4" s="1450"/>
      <c r="P4" s="1451"/>
    </row>
    <row r="5" spans="1:16" ht="24.6" customHeight="1" x14ac:dyDescent="0.3">
      <c r="A5" s="1585"/>
      <c r="B5" s="1453"/>
      <c r="C5" s="1453"/>
      <c r="D5" s="1454"/>
      <c r="E5" s="1420" t="s">
        <v>4</v>
      </c>
      <c r="F5" s="1421"/>
      <c r="G5" s="1421"/>
      <c r="H5" s="1422"/>
      <c r="I5" s="1541" t="s">
        <v>5</v>
      </c>
      <c r="J5" s="1424"/>
      <c r="K5" s="1424"/>
      <c r="L5" s="1424"/>
      <c r="M5" s="1452"/>
      <c r="N5" s="1424"/>
      <c r="O5" s="1453"/>
      <c r="P5" s="1454"/>
    </row>
    <row r="6" spans="1:16" ht="15" customHeight="1" x14ac:dyDescent="0.3">
      <c r="A6" s="1586" t="s">
        <v>697</v>
      </c>
      <c r="B6" s="1589" t="s">
        <v>698</v>
      </c>
      <c r="C6" s="1590"/>
      <c r="D6" s="1591"/>
      <c r="E6" s="1458" t="s">
        <v>9</v>
      </c>
      <c r="F6" s="1409" t="s">
        <v>761</v>
      </c>
      <c r="G6" s="1426" t="s">
        <v>745</v>
      </c>
      <c r="H6" s="1427"/>
      <c r="I6" s="1568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37.950000000000003" customHeight="1" x14ac:dyDescent="0.3">
      <c r="A7" s="1587"/>
      <c r="B7" s="1592"/>
      <c r="C7" s="1583"/>
      <c r="D7" s="1584"/>
      <c r="E7" s="1459"/>
      <c r="F7" s="1410"/>
      <c r="G7" s="1428"/>
      <c r="H7" s="1429"/>
      <c r="I7" s="1569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588"/>
      <c r="B8" s="1593"/>
      <c r="C8" s="1594"/>
      <c r="D8" s="1595"/>
      <c r="E8" s="1442" t="s">
        <v>13</v>
      </c>
      <c r="F8" s="1443"/>
      <c r="G8" s="1443"/>
      <c r="H8" s="807" t="s">
        <v>746</v>
      </c>
      <c r="I8" s="1442" t="s">
        <v>13</v>
      </c>
      <c r="J8" s="1445"/>
      <c r="K8" s="1445"/>
      <c r="L8" s="807" t="s">
        <v>746</v>
      </c>
      <c r="M8" s="1442" t="s">
        <v>13</v>
      </c>
      <c r="N8" s="1446"/>
      <c r="O8" s="1447"/>
      <c r="P8" s="807" t="s">
        <v>746</v>
      </c>
    </row>
    <row r="9" spans="1:16" s="755" customFormat="1" ht="18" customHeight="1" thickTop="1" x14ac:dyDescent="0.3">
      <c r="A9" s="750" t="s">
        <v>699</v>
      </c>
      <c r="B9" s="1604" t="s">
        <v>700</v>
      </c>
      <c r="C9" s="1605"/>
      <c r="D9" s="1606"/>
      <c r="E9" s="793">
        <v>404972</v>
      </c>
      <c r="F9" s="1307">
        <v>404972</v>
      </c>
      <c r="G9" s="751">
        <v>287505.82</v>
      </c>
      <c r="H9" s="752">
        <f>PRODUCT(G9/F9,100)</f>
        <v>70.993999585156502</v>
      </c>
      <c r="I9" s="796">
        <v>4500</v>
      </c>
      <c r="J9" s="1302">
        <v>4500</v>
      </c>
      <c r="K9" s="753">
        <v>3500</v>
      </c>
      <c r="L9" s="754">
        <f>PRODUCT(K9/J9,100)</f>
        <v>77.777777777777786</v>
      </c>
      <c r="M9" s="801">
        <f t="shared" ref="M9:M21" si="0">SUM(I9,E9)</f>
        <v>409472</v>
      </c>
      <c r="N9" s="1302">
        <f t="shared" ref="N9:N22" si="1">SUM(F9,J9)</f>
        <v>409472</v>
      </c>
      <c r="O9" s="1315">
        <f t="shared" ref="O9:O22" si="2">SUM(G9,K9)</f>
        <v>291005.82</v>
      </c>
      <c r="P9" s="1325">
        <f t="shared" ref="P9:P23" si="3">PRODUCT(O9/N9,100)</f>
        <v>71.068551695842459</v>
      </c>
    </row>
    <row r="10" spans="1:16" s="755" customFormat="1" ht="19.2" customHeight="1" x14ac:dyDescent="0.3">
      <c r="A10" s="756" t="s">
        <v>701</v>
      </c>
      <c r="B10" s="1601" t="s">
        <v>702</v>
      </c>
      <c r="C10" s="1602"/>
      <c r="D10" s="1603"/>
      <c r="E10" s="150">
        <v>78557</v>
      </c>
      <c r="F10" s="155">
        <v>78557</v>
      </c>
      <c r="G10" s="757">
        <v>57890.14</v>
      </c>
      <c r="H10" s="752">
        <f t="shared" ref="H10:H22" si="4">PRODUCT(G10/F10,100)</f>
        <v>73.691892511170238</v>
      </c>
      <c r="I10" s="62">
        <v>11750</v>
      </c>
      <c r="J10" s="61">
        <v>11750</v>
      </c>
      <c r="K10" s="758">
        <v>6638.73</v>
      </c>
      <c r="L10" s="754">
        <f t="shared" ref="L10:L20" si="5">PRODUCT(K10/J10,100)</f>
        <v>56.499829787234034</v>
      </c>
      <c r="M10" s="62">
        <f t="shared" si="0"/>
        <v>90307</v>
      </c>
      <c r="N10" s="1309">
        <f t="shared" si="1"/>
        <v>90307</v>
      </c>
      <c r="O10" s="1316">
        <f t="shared" si="2"/>
        <v>64528.869999999995</v>
      </c>
      <c r="P10" s="1326">
        <f t="shared" si="3"/>
        <v>71.455003488101681</v>
      </c>
    </row>
    <row r="11" spans="1:16" s="755" customFormat="1" ht="17.399999999999999" customHeight="1" x14ac:dyDescent="0.3">
      <c r="A11" s="756" t="s">
        <v>703</v>
      </c>
      <c r="B11" s="1601" t="s">
        <v>704</v>
      </c>
      <c r="C11" s="1602"/>
      <c r="D11" s="1603"/>
      <c r="E11" s="794">
        <v>189431</v>
      </c>
      <c r="F11" s="1303">
        <v>206398</v>
      </c>
      <c r="G11" s="759">
        <v>142829.82999999999</v>
      </c>
      <c r="H11" s="752">
        <f t="shared" si="4"/>
        <v>69.201169584976597</v>
      </c>
      <c r="I11" s="797">
        <v>317435</v>
      </c>
      <c r="J11" s="1303">
        <v>315435</v>
      </c>
      <c r="K11" s="760">
        <v>17189.54</v>
      </c>
      <c r="L11" s="754">
        <f t="shared" si="5"/>
        <v>5.4494713649404796</v>
      </c>
      <c r="M11" s="797">
        <f t="shared" si="0"/>
        <v>506866</v>
      </c>
      <c r="N11" s="1309">
        <f t="shared" si="1"/>
        <v>521833</v>
      </c>
      <c r="O11" s="1317">
        <f t="shared" si="2"/>
        <v>160019.37</v>
      </c>
      <c r="P11" s="1325">
        <f t="shared" si="3"/>
        <v>30.664862130221739</v>
      </c>
    </row>
    <row r="12" spans="1:16" s="755" customFormat="1" ht="15" customHeight="1" x14ac:dyDescent="0.3">
      <c r="A12" s="761" t="s">
        <v>705</v>
      </c>
      <c r="B12" s="1607" t="s">
        <v>706</v>
      </c>
      <c r="C12" s="1602"/>
      <c r="D12" s="1603"/>
      <c r="E12" s="794">
        <v>55395</v>
      </c>
      <c r="F12" s="1303">
        <v>55395</v>
      </c>
      <c r="G12" s="759">
        <v>47588.86</v>
      </c>
      <c r="H12" s="752">
        <f t="shared" si="4"/>
        <v>85.90822276378735</v>
      </c>
      <c r="I12" s="797">
        <v>10900</v>
      </c>
      <c r="J12" s="1303">
        <v>10900</v>
      </c>
      <c r="K12" s="760">
        <v>10900</v>
      </c>
      <c r="L12" s="754">
        <f t="shared" si="5"/>
        <v>100</v>
      </c>
      <c r="M12" s="797">
        <f t="shared" si="0"/>
        <v>66295</v>
      </c>
      <c r="N12" s="1309">
        <f t="shared" si="1"/>
        <v>66295</v>
      </c>
      <c r="O12" s="1316">
        <f t="shared" si="2"/>
        <v>58488.86</v>
      </c>
      <c r="P12" s="1326">
        <f t="shared" si="3"/>
        <v>88.225145184403047</v>
      </c>
    </row>
    <row r="13" spans="1:16" s="755" customFormat="1" ht="16.95" customHeight="1" x14ac:dyDescent="0.3">
      <c r="A13" s="756" t="s">
        <v>707</v>
      </c>
      <c r="B13" s="1601" t="s">
        <v>708</v>
      </c>
      <c r="C13" s="1602"/>
      <c r="D13" s="1603"/>
      <c r="E13" s="794">
        <v>93643</v>
      </c>
      <c r="F13" s="1303">
        <v>130561</v>
      </c>
      <c r="G13" s="759">
        <v>114444.08</v>
      </c>
      <c r="H13" s="752">
        <f t="shared" si="4"/>
        <v>87.655639892464066</v>
      </c>
      <c r="I13" s="797">
        <v>871205</v>
      </c>
      <c r="J13" s="1303">
        <v>823080</v>
      </c>
      <c r="K13" s="760">
        <v>31448.62</v>
      </c>
      <c r="L13" s="754">
        <f t="shared" si="5"/>
        <v>3.8208460902949897</v>
      </c>
      <c r="M13" s="797">
        <f t="shared" si="0"/>
        <v>964848</v>
      </c>
      <c r="N13" s="1309">
        <f t="shared" si="1"/>
        <v>953641</v>
      </c>
      <c r="O13" s="1317">
        <f t="shared" si="2"/>
        <v>145892.70000000001</v>
      </c>
      <c r="P13" s="1325">
        <f t="shared" si="3"/>
        <v>15.298492829062511</v>
      </c>
    </row>
    <row r="14" spans="1:16" s="755" customFormat="1" ht="16.2" customHeight="1" x14ac:dyDescent="0.3">
      <c r="A14" s="756" t="s">
        <v>709</v>
      </c>
      <c r="B14" s="1601" t="s">
        <v>710</v>
      </c>
      <c r="C14" s="1602"/>
      <c r="D14" s="1603"/>
      <c r="E14" s="794">
        <v>173299</v>
      </c>
      <c r="F14" s="1303">
        <v>182260</v>
      </c>
      <c r="G14" s="759">
        <v>151280.06</v>
      </c>
      <c r="H14" s="752">
        <f t="shared" si="4"/>
        <v>83.002337320311639</v>
      </c>
      <c r="I14" s="797">
        <v>424171</v>
      </c>
      <c r="J14" s="1303">
        <v>415210</v>
      </c>
      <c r="K14" s="760">
        <v>317409.15000000002</v>
      </c>
      <c r="L14" s="754">
        <f t="shared" si="5"/>
        <v>76.445449290720376</v>
      </c>
      <c r="M14" s="797">
        <f t="shared" si="0"/>
        <v>597470</v>
      </c>
      <c r="N14" s="1309">
        <f t="shared" si="1"/>
        <v>597470</v>
      </c>
      <c r="O14" s="1316">
        <f t="shared" si="2"/>
        <v>468689.21</v>
      </c>
      <c r="P14" s="1326">
        <f t="shared" si="3"/>
        <v>78.445647480208208</v>
      </c>
    </row>
    <row r="15" spans="1:16" s="755" customFormat="1" ht="19.95" customHeight="1" x14ac:dyDescent="0.3">
      <c r="A15" s="756" t="s">
        <v>711</v>
      </c>
      <c r="B15" s="1601" t="s">
        <v>712</v>
      </c>
      <c r="C15" s="1602"/>
      <c r="D15" s="1603"/>
      <c r="E15" s="794">
        <v>206877</v>
      </c>
      <c r="F15" s="1304">
        <v>225681</v>
      </c>
      <c r="G15" s="762">
        <v>162476.79999999999</v>
      </c>
      <c r="H15" s="752">
        <f t="shared" si="4"/>
        <v>71.99400924313521</v>
      </c>
      <c r="I15" s="797">
        <v>2112213</v>
      </c>
      <c r="J15" s="1304">
        <v>2112213</v>
      </c>
      <c r="K15" s="763">
        <v>1090492.42</v>
      </c>
      <c r="L15" s="754">
        <f t="shared" si="5"/>
        <v>51.627957028954938</v>
      </c>
      <c r="M15" s="797">
        <f t="shared" si="0"/>
        <v>2319090</v>
      </c>
      <c r="N15" s="1309">
        <f t="shared" si="1"/>
        <v>2337894</v>
      </c>
      <c r="O15" s="1317">
        <f t="shared" si="2"/>
        <v>1252969.22</v>
      </c>
      <c r="P15" s="1325">
        <f t="shared" si="3"/>
        <v>53.593927697320751</v>
      </c>
    </row>
    <row r="16" spans="1:16" s="755" customFormat="1" ht="19.95" customHeight="1" x14ac:dyDescent="0.3">
      <c r="A16" s="761" t="s">
        <v>713</v>
      </c>
      <c r="B16" s="1611" t="s">
        <v>714</v>
      </c>
      <c r="C16" s="1602"/>
      <c r="D16" s="1603"/>
      <c r="E16" s="794">
        <v>1854280</v>
      </c>
      <c r="F16" s="1305">
        <v>1854192</v>
      </c>
      <c r="G16" s="764">
        <v>1816051.07</v>
      </c>
      <c r="H16" s="752">
        <f t="shared" si="4"/>
        <v>97.942989183428679</v>
      </c>
      <c r="I16" s="797">
        <v>33000</v>
      </c>
      <c r="J16" s="1305">
        <v>35700</v>
      </c>
      <c r="K16" s="765">
        <v>34574.660000000003</v>
      </c>
      <c r="L16" s="754">
        <f t="shared" si="5"/>
        <v>96.847787114845957</v>
      </c>
      <c r="M16" s="797">
        <f t="shared" si="0"/>
        <v>1887280</v>
      </c>
      <c r="N16" s="1309">
        <f t="shared" si="1"/>
        <v>1889892</v>
      </c>
      <c r="O16" s="1316">
        <f t="shared" si="2"/>
        <v>1850625.73</v>
      </c>
      <c r="P16" s="1326">
        <f t="shared" si="3"/>
        <v>97.922300851053919</v>
      </c>
    </row>
    <row r="17" spans="1:16" s="755" customFormat="1" ht="19.95" customHeight="1" x14ac:dyDescent="0.3">
      <c r="A17" s="761" t="s">
        <v>715</v>
      </c>
      <c r="B17" s="1607" t="s">
        <v>716</v>
      </c>
      <c r="C17" s="1602"/>
      <c r="D17" s="1603"/>
      <c r="E17" s="794">
        <v>130255</v>
      </c>
      <c r="F17" s="1303">
        <v>106750</v>
      </c>
      <c r="G17" s="759">
        <v>102449.05</v>
      </c>
      <c r="H17" s="752">
        <f t="shared" si="4"/>
        <v>95.971007025761125</v>
      </c>
      <c r="I17" s="797">
        <v>40000</v>
      </c>
      <c r="J17" s="1303">
        <v>40000</v>
      </c>
      <c r="K17" s="760">
        <v>494.99</v>
      </c>
      <c r="L17" s="754">
        <f t="shared" si="5"/>
        <v>1.2374750000000001</v>
      </c>
      <c r="M17" s="797">
        <f t="shared" si="0"/>
        <v>170255</v>
      </c>
      <c r="N17" s="1309">
        <f t="shared" si="1"/>
        <v>146750</v>
      </c>
      <c r="O17" s="1317">
        <f t="shared" si="2"/>
        <v>102944.04000000001</v>
      </c>
      <c r="P17" s="1325">
        <f t="shared" si="3"/>
        <v>70.149260647359455</v>
      </c>
    </row>
    <row r="18" spans="1:16" s="755" customFormat="1" ht="19.95" customHeight="1" x14ac:dyDescent="0.3">
      <c r="A18" s="761" t="s">
        <v>717</v>
      </c>
      <c r="B18" s="1607" t="s">
        <v>718</v>
      </c>
      <c r="C18" s="1602"/>
      <c r="D18" s="1603"/>
      <c r="E18" s="794">
        <v>47544</v>
      </c>
      <c r="F18" s="1303">
        <v>47544</v>
      </c>
      <c r="G18" s="759">
        <v>45451.48</v>
      </c>
      <c r="H18" s="752">
        <f t="shared" si="4"/>
        <v>95.598771664142703</v>
      </c>
      <c r="I18" s="797">
        <v>16597</v>
      </c>
      <c r="J18" s="1303">
        <v>16597</v>
      </c>
      <c r="K18" s="760">
        <v>1247.4000000000001</v>
      </c>
      <c r="L18" s="754">
        <f t="shared" si="5"/>
        <v>7.5158161113454245</v>
      </c>
      <c r="M18" s="797">
        <f t="shared" si="0"/>
        <v>64141</v>
      </c>
      <c r="N18" s="1309">
        <f t="shared" si="1"/>
        <v>64141</v>
      </c>
      <c r="O18" s="1316">
        <f t="shared" si="2"/>
        <v>46698.880000000005</v>
      </c>
      <c r="P18" s="1326">
        <f t="shared" si="3"/>
        <v>72.806597963860881</v>
      </c>
    </row>
    <row r="19" spans="1:16" s="755" customFormat="1" ht="19.95" customHeight="1" x14ac:dyDescent="0.3">
      <c r="A19" s="756" t="s">
        <v>719</v>
      </c>
      <c r="B19" s="1612" t="s">
        <v>720</v>
      </c>
      <c r="C19" s="1602"/>
      <c r="D19" s="1603"/>
      <c r="E19" s="794">
        <v>72986</v>
      </c>
      <c r="F19" s="1303">
        <v>164612</v>
      </c>
      <c r="G19" s="759">
        <v>145607.85999999999</v>
      </c>
      <c r="H19" s="752">
        <f t="shared" si="4"/>
        <v>88.455191602070315</v>
      </c>
      <c r="I19" s="797">
        <v>10000</v>
      </c>
      <c r="J19" s="1303">
        <v>10000</v>
      </c>
      <c r="K19" s="760">
        <v>0</v>
      </c>
      <c r="L19" s="754">
        <f t="shared" si="5"/>
        <v>0</v>
      </c>
      <c r="M19" s="797">
        <f t="shared" si="0"/>
        <v>82986</v>
      </c>
      <c r="N19" s="1309">
        <f t="shared" si="1"/>
        <v>174612</v>
      </c>
      <c r="O19" s="1317">
        <f t="shared" si="2"/>
        <v>145607.85999999999</v>
      </c>
      <c r="P19" s="1325">
        <f t="shared" si="3"/>
        <v>83.389377591459919</v>
      </c>
    </row>
    <row r="20" spans="1:16" s="755" customFormat="1" ht="19.95" customHeight="1" x14ac:dyDescent="0.3">
      <c r="A20" s="761" t="s">
        <v>721</v>
      </c>
      <c r="B20" s="1607" t="s">
        <v>722</v>
      </c>
      <c r="C20" s="1602"/>
      <c r="D20" s="1603"/>
      <c r="E20" s="794">
        <v>21103</v>
      </c>
      <c r="F20" s="1303">
        <v>21103</v>
      </c>
      <c r="G20" s="759">
        <v>10927.41</v>
      </c>
      <c r="H20" s="752">
        <f t="shared" si="4"/>
        <v>51.781310714116479</v>
      </c>
      <c r="I20" s="797">
        <v>6600</v>
      </c>
      <c r="J20" s="1303">
        <v>6600</v>
      </c>
      <c r="K20" s="760">
        <v>2786.5</v>
      </c>
      <c r="L20" s="754">
        <f t="shared" si="5"/>
        <v>42.219696969696969</v>
      </c>
      <c r="M20" s="797">
        <f t="shared" si="0"/>
        <v>27703</v>
      </c>
      <c r="N20" s="1309">
        <f t="shared" si="1"/>
        <v>27703</v>
      </c>
      <c r="O20" s="1316">
        <f t="shared" si="2"/>
        <v>13713.91</v>
      </c>
      <c r="P20" s="1326">
        <f t="shared" si="3"/>
        <v>49.503338988557196</v>
      </c>
    </row>
    <row r="21" spans="1:16" s="755" customFormat="1" ht="19.95" customHeight="1" x14ac:dyDescent="0.3">
      <c r="A21" s="761" t="s">
        <v>723</v>
      </c>
      <c r="B21" s="1607" t="s">
        <v>724</v>
      </c>
      <c r="C21" s="1602"/>
      <c r="D21" s="1603"/>
      <c r="E21" s="794">
        <v>83638</v>
      </c>
      <c r="F21" s="1303">
        <v>85538</v>
      </c>
      <c r="G21" s="759">
        <v>45927.58</v>
      </c>
      <c r="H21" s="752">
        <f t="shared" si="4"/>
        <v>53.69260445649887</v>
      </c>
      <c r="I21" s="797"/>
      <c r="J21" s="1303"/>
      <c r="K21" s="760"/>
      <c r="L21" s="754"/>
      <c r="M21" s="797">
        <f t="shared" si="0"/>
        <v>83638</v>
      </c>
      <c r="N21" s="1309">
        <f t="shared" si="1"/>
        <v>85538</v>
      </c>
      <c r="O21" s="1316">
        <f t="shared" si="2"/>
        <v>45927.58</v>
      </c>
      <c r="P21" s="1326">
        <f t="shared" si="3"/>
        <v>53.69260445649887</v>
      </c>
    </row>
    <row r="22" spans="1:16" s="755" customFormat="1" ht="19.95" customHeight="1" thickBot="1" x14ac:dyDescent="0.35">
      <c r="A22" s="766" t="s">
        <v>725</v>
      </c>
      <c r="B22" s="1613" t="s">
        <v>726</v>
      </c>
      <c r="C22" s="1614"/>
      <c r="D22" s="1615"/>
      <c r="E22" s="795">
        <v>104946</v>
      </c>
      <c r="F22" s="1308">
        <v>104946</v>
      </c>
      <c r="G22" s="762">
        <v>77896.91</v>
      </c>
      <c r="H22" s="752">
        <f t="shared" si="4"/>
        <v>74.225706553846749</v>
      </c>
      <c r="I22" s="798"/>
      <c r="J22" s="1304"/>
      <c r="K22" s="767"/>
      <c r="L22" s="754"/>
      <c r="M22" s="798">
        <v>104946</v>
      </c>
      <c r="N22" s="1309">
        <f t="shared" si="1"/>
        <v>104946</v>
      </c>
      <c r="O22" s="1317">
        <f t="shared" si="2"/>
        <v>77896.91</v>
      </c>
      <c r="P22" s="1325">
        <f t="shared" si="3"/>
        <v>74.225706553846749</v>
      </c>
    </row>
    <row r="23" spans="1:16" s="755" customFormat="1" ht="20.25" customHeight="1" thickBot="1" x14ac:dyDescent="0.35">
      <c r="A23" s="1616" t="s">
        <v>727</v>
      </c>
      <c r="B23" s="1617"/>
      <c r="C23" s="1617"/>
      <c r="D23" s="1617"/>
      <c r="E23" s="799">
        <f t="shared" ref="E23:M23" si="6">SUM(E9:E22)</f>
        <v>3516926</v>
      </c>
      <c r="F23" s="1306">
        <f>SUM(F9:F22)</f>
        <v>3668509</v>
      </c>
      <c r="G23" s="768">
        <f>SUM(G9:G22)</f>
        <v>3208326.95</v>
      </c>
      <c r="H23" s="769">
        <f>PRODUCT(G23/F23,100)</f>
        <v>87.455883302998586</v>
      </c>
      <c r="I23" s="800">
        <f t="shared" si="6"/>
        <v>3858371</v>
      </c>
      <c r="J23" s="1306">
        <f t="shared" si="6"/>
        <v>3801985</v>
      </c>
      <c r="K23" s="770">
        <f>SUM(K9:K22)</f>
        <v>1516682.0099999998</v>
      </c>
      <c r="L23" s="769">
        <f>PRODUCT(K23/J23,100)</f>
        <v>39.89184623295462</v>
      </c>
      <c r="M23" s="800">
        <f t="shared" si="6"/>
        <v>7375297</v>
      </c>
      <c r="N23" s="1306">
        <f>SUM(N9:N22)</f>
        <v>7470494</v>
      </c>
      <c r="O23" s="792">
        <f>SUM(O9:O22)</f>
        <v>4725008.96</v>
      </c>
      <c r="P23" s="1327">
        <f t="shared" si="3"/>
        <v>63.248949266273428</v>
      </c>
    </row>
    <row r="24" spans="1:16" ht="15" thickBot="1" x14ac:dyDescent="0.35">
      <c r="A24" s="736"/>
      <c r="B24" s="737"/>
      <c r="C24" s="737"/>
      <c r="D24" s="737"/>
      <c r="E24" s="738"/>
      <c r="F24" s="738"/>
      <c r="G24" s="738"/>
      <c r="H24" s="738"/>
      <c r="I24" s="738"/>
      <c r="J24" s="738"/>
      <c r="K24" s="738"/>
      <c r="L24" s="738"/>
      <c r="M24" s="738"/>
      <c r="N24" s="738"/>
    </row>
    <row r="25" spans="1:16" s="755" customFormat="1" ht="17.399999999999999" customHeight="1" x14ac:dyDescent="0.3">
      <c r="A25" s="771"/>
      <c r="B25" s="772" t="s">
        <v>190</v>
      </c>
      <c r="C25" s="773"/>
      <c r="D25" s="774"/>
      <c r="E25" s="773"/>
      <c r="F25" s="773"/>
      <c r="G25" s="773"/>
      <c r="H25" s="773"/>
      <c r="I25" s="773"/>
      <c r="J25" s="773"/>
      <c r="K25" s="773"/>
      <c r="L25" s="773"/>
      <c r="M25" s="802">
        <f t="shared" ref="M25:N25" si="7">SUM(M26:M29)</f>
        <v>136418</v>
      </c>
      <c r="N25" s="238">
        <f t="shared" si="7"/>
        <v>136183</v>
      </c>
      <c r="O25" s="1320">
        <f>SUM(O26:O29)</f>
        <v>136727.26</v>
      </c>
      <c r="P25" s="1321">
        <f t="shared" ref="P25:P31" si="8">PRODUCT(O25/N25,100)</f>
        <v>100.39965340754719</v>
      </c>
    </row>
    <row r="26" spans="1:16" s="755" customFormat="1" ht="16.95" customHeight="1" x14ac:dyDescent="0.3">
      <c r="A26" s="775" t="s">
        <v>703</v>
      </c>
      <c r="B26" s="776" t="s">
        <v>728</v>
      </c>
      <c r="C26" s="777"/>
      <c r="D26" s="778"/>
      <c r="E26" s="777"/>
      <c r="F26" s="777"/>
      <c r="G26" s="777"/>
      <c r="H26" s="777"/>
      <c r="I26" s="777"/>
      <c r="J26" s="777"/>
      <c r="K26" s="777"/>
      <c r="L26" s="777"/>
      <c r="M26" s="779">
        <v>9374</v>
      </c>
      <c r="N26" s="1310">
        <v>13625</v>
      </c>
      <c r="O26" s="803">
        <v>13624.63</v>
      </c>
      <c r="P26" s="1322">
        <f t="shared" si="8"/>
        <v>99.997284403669724</v>
      </c>
    </row>
    <row r="27" spans="1:16" s="755" customFormat="1" ht="16.2" customHeight="1" x14ac:dyDescent="0.3">
      <c r="A27" s="780" t="s">
        <v>707</v>
      </c>
      <c r="B27" s="781" t="s">
        <v>729</v>
      </c>
      <c r="C27" s="777"/>
      <c r="D27" s="778"/>
      <c r="E27" s="777"/>
      <c r="F27" s="777"/>
      <c r="G27" s="777"/>
      <c r="H27" s="777"/>
      <c r="I27" s="777"/>
      <c r="J27" s="777"/>
      <c r="K27" s="777"/>
      <c r="L27" s="777"/>
      <c r="M27" s="779">
        <v>3367</v>
      </c>
      <c r="N27" s="1310">
        <v>3367</v>
      </c>
      <c r="O27" s="804">
        <v>3367.33</v>
      </c>
      <c r="P27" s="1323">
        <f t="shared" si="8"/>
        <v>100.00980100980101</v>
      </c>
    </row>
    <row r="28" spans="1:16" s="755" customFormat="1" ht="15.6" customHeight="1" x14ac:dyDescent="0.3">
      <c r="A28" s="782" t="s">
        <v>711</v>
      </c>
      <c r="B28" s="783" t="s">
        <v>712</v>
      </c>
      <c r="C28" s="784"/>
      <c r="D28" s="785"/>
      <c r="E28" s="777"/>
      <c r="F28" s="777"/>
      <c r="G28" s="777"/>
      <c r="H28" s="777"/>
      <c r="I28" s="777"/>
      <c r="J28" s="777"/>
      <c r="K28" s="777"/>
      <c r="L28" s="777"/>
      <c r="M28" s="779">
        <v>81344</v>
      </c>
      <c r="N28" s="1310">
        <v>76858</v>
      </c>
      <c r="O28" s="803">
        <v>77058.55</v>
      </c>
      <c r="P28" s="1322">
        <f t="shared" si="8"/>
        <v>100.2609357516459</v>
      </c>
    </row>
    <row r="29" spans="1:16" s="755" customFormat="1" ht="16.95" customHeight="1" thickBot="1" x14ac:dyDescent="0.35">
      <c r="A29" s="786" t="s">
        <v>596</v>
      </c>
      <c r="B29" s="787" t="s">
        <v>597</v>
      </c>
      <c r="C29" s="788"/>
      <c r="D29" s="789"/>
      <c r="E29" s="788"/>
      <c r="F29" s="788"/>
      <c r="G29" s="788"/>
      <c r="H29" s="788"/>
      <c r="I29" s="788"/>
      <c r="J29" s="788"/>
      <c r="K29" s="788"/>
      <c r="L29" s="788"/>
      <c r="M29" s="790">
        <v>42333</v>
      </c>
      <c r="N29" s="1311">
        <v>42333</v>
      </c>
      <c r="O29" s="805">
        <v>42676.75</v>
      </c>
      <c r="P29" s="1324">
        <f t="shared" si="8"/>
        <v>100.81201426782889</v>
      </c>
    </row>
    <row r="30" spans="1:16" s="755" customFormat="1" thickBot="1" x14ac:dyDescent="0.35">
      <c r="A30" s="1618"/>
      <c r="B30" s="1600"/>
      <c r="C30" s="1600"/>
      <c r="D30" s="1600"/>
      <c r="E30" s="1600"/>
      <c r="F30" s="1600"/>
      <c r="G30" s="1600"/>
      <c r="H30" s="1600"/>
      <c r="I30" s="1600"/>
      <c r="J30" s="1600"/>
      <c r="K30" s="1600"/>
      <c r="L30" s="1600"/>
      <c r="M30" s="1619"/>
      <c r="N30" s="791"/>
    </row>
    <row r="31" spans="1:16" s="755" customFormat="1" ht="19.95" customHeight="1" thickBot="1" x14ac:dyDescent="0.35">
      <c r="A31" s="1599" t="s">
        <v>730</v>
      </c>
      <c r="B31" s="1600"/>
      <c r="C31" s="1600"/>
      <c r="D31" s="1600"/>
      <c r="E31" s="1600"/>
      <c r="F31" s="1600"/>
      <c r="G31" s="1600"/>
      <c r="H31" s="1600"/>
      <c r="I31" s="1600"/>
      <c r="J31" s="1600"/>
      <c r="K31" s="1436"/>
      <c r="L31" s="1437"/>
      <c r="M31" s="806">
        <f>SUM(M25,M23)</f>
        <v>7511715</v>
      </c>
      <c r="N31" s="1312">
        <f>SUM(N23,N25)</f>
        <v>7606677</v>
      </c>
      <c r="O31" s="1318">
        <f>SUM(O23,O25)</f>
        <v>4861736.22</v>
      </c>
      <c r="P31" s="1319">
        <f t="shared" si="8"/>
        <v>63.914061554079396</v>
      </c>
    </row>
    <row r="32" spans="1:16" ht="18" customHeight="1" x14ac:dyDescent="0.3">
      <c r="A32" s="1620" t="s">
        <v>802</v>
      </c>
      <c r="B32" s="1621"/>
      <c r="C32" s="1621"/>
      <c r="D32" s="1621"/>
      <c r="E32" s="739"/>
      <c r="F32" s="739"/>
      <c r="G32" s="739"/>
      <c r="H32" s="739"/>
      <c r="I32" s="739"/>
      <c r="J32" s="739"/>
      <c r="K32" s="739"/>
      <c r="L32" s="739"/>
      <c r="M32" s="740"/>
      <c r="N32" s="740"/>
    </row>
    <row r="33" spans="1:15" ht="18.75" customHeight="1" x14ac:dyDescent="0.3">
      <c r="A33" s="1608"/>
      <c r="B33" s="1609"/>
      <c r="C33" s="1609"/>
      <c r="D33" s="1609"/>
      <c r="E33" s="1610"/>
      <c r="F33" s="1610"/>
      <c r="G33" s="1610"/>
      <c r="H33" s="1610"/>
      <c r="I33" s="1610"/>
      <c r="J33" s="741"/>
      <c r="K33" s="749"/>
      <c r="L33" s="749"/>
      <c r="M33" s="375"/>
      <c r="N33" s="1289" t="s">
        <v>786</v>
      </c>
      <c r="O33" t="s">
        <v>787</v>
      </c>
    </row>
    <row r="34" spans="1:15" ht="18.75" customHeight="1" x14ac:dyDescent="0.3">
      <c r="A34" s="1290"/>
      <c r="B34" s="1291"/>
      <c r="C34" s="1291"/>
      <c r="D34" s="1291"/>
      <c r="E34" s="1292"/>
      <c r="F34" s="1292"/>
      <c r="G34" s="1292"/>
      <c r="H34" s="1292"/>
      <c r="I34" s="1292"/>
      <c r="J34" s="1292"/>
      <c r="K34" s="1292"/>
      <c r="L34" s="1292"/>
      <c r="M34" s="375"/>
      <c r="N34" s="1289"/>
      <c r="O34" t="s">
        <v>788</v>
      </c>
    </row>
    <row r="35" spans="1:15" ht="15" customHeight="1" x14ac:dyDescent="0.3">
      <c r="A35" s="743"/>
      <c r="B35" s="744"/>
      <c r="C35" s="744"/>
      <c r="D35" s="744"/>
      <c r="E35" s="745"/>
      <c r="F35" s="745"/>
      <c r="G35" s="745"/>
      <c r="H35" s="745"/>
      <c r="I35" s="745"/>
      <c r="J35" s="745"/>
      <c r="K35" s="745"/>
      <c r="L35" s="745"/>
      <c r="M35" s="742"/>
      <c r="N35" s="1288"/>
    </row>
    <row r="36" spans="1:15" ht="15.6" x14ac:dyDescent="0.3">
      <c r="A36" s="743"/>
      <c r="B36" s="744"/>
      <c r="C36" s="744"/>
      <c r="D36" s="744"/>
      <c r="E36" s="746"/>
      <c r="F36" s="746"/>
      <c r="G36" s="746"/>
      <c r="H36" s="746"/>
      <c r="I36" s="746"/>
      <c r="J36" s="746"/>
      <c r="K36" s="746"/>
      <c r="L36" s="746"/>
      <c r="M36" s="742"/>
      <c r="N36" s="742"/>
    </row>
    <row r="42" spans="1:15" x14ac:dyDescent="0.3">
      <c r="O42" t="s">
        <v>742</v>
      </c>
    </row>
  </sheetData>
  <mergeCells count="39">
    <mergeCell ref="A33:I33"/>
    <mergeCell ref="B16:D16"/>
    <mergeCell ref="B17:D17"/>
    <mergeCell ref="B18:D18"/>
    <mergeCell ref="B19:D19"/>
    <mergeCell ref="B20:D20"/>
    <mergeCell ref="B21:D21"/>
    <mergeCell ref="B22:D22"/>
    <mergeCell ref="A23:D23"/>
    <mergeCell ref="A30:M30"/>
    <mergeCell ref="A32:D32"/>
    <mergeCell ref="K6:L7"/>
    <mergeCell ref="A31:L31"/>
    <mergeCell ref="B15:D15"/>
    <mergeCell ref="E8:G8"/>
    <mergeCell ref="B9:D9"/>
    <mergeCell ref="I6:I7"/>
    <mergeCell ref="J6:J7"/>
    <mergeCell ref="B10:D10"/>
    <mergeCell ref="B11:D11"/>
    <mergeCell ref="B12:D12"/>
    <mergeCell ref="B13:D13"/>
    <mergeCell ref="B14:D14"/>
    <mergeCell ref="O6:P7"/>
    <mergeCell ref="M8:O8"/>
    <mergeCell ref="A3:P3"/>
    <mergeCell ref="M4:P5"/>
    <mergeCell ref="A4:D5"/>
    <mergeCell ref="E5:H5"/>
    <mergeCell ref="A6:A8"/>
    <mergeCell ref="B6:D8"/>
    <mergeCell ref="E6:E7"/>
    <mergeCell ref="F6:F7"/>
    <mergeCell ref="E4:L4"/>
    <mergeCell ref="I5:L5"/>
    <mergeCell ref="G6:H7"/>
    <mergeCell ref="N6:N7"/>
    <mergeCell ref="M6:M7"/>
    <mergeCell ref="I8:K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19" zoomScaleNormal="100" zoomScaleSheetLayoutView="100" workbookViewId="0">
      <selection activeCell="H13" sqref="H13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6.33203125" style="825" customWidth="1"/>
    <col min="9" max="10" width="12.6640625" customWidth="1"/>
    <col min="11" max="11" width="12.6640625" style="818" customWidth="1"/>
    <col min="12" max="12" width="8" style="825" customWidth="1"/>
    <col min="13" max="14" width="12.6640625" customWidth="1"/>
    <col min="15" max="15" width="11.109375" style="818" customWidth="1"/>
    <col min="16" max="16" width="7.44140625" style="825" customWidth="1"/>
  </cols>
  <sheetData>
    <row r="1" spans="1:16" ht="18.600000000000001" x14ac:dyDescent="0.3">
      <c r="A1" s="1" t="s">
        <v>93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763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465" t="s">
        <v>94</v>
      </c>
      <c r="B9" s="1466"/>
      <c r="C9" s="1466"/>
      <c r="D9" s="1467"/>
      <c r="E9" s="118">
        <f t="shared" ref="E9:J9" si="0">SUM(E10,E20,E29,E32)</f>
        <v>78557</v>
      </c>
      <c r="F9" s="119">
        <f t="shared" si="0"/>
        <v>78557</v>
      </c>
      <c r="G9" s="886">
        <f>SUM(G10,G20,G29,G32)</f>
        <v>57890.14</v>
      </c>
      <c r="H9" s="875">
        <f>PRODUCT(G9/F9,100)</f>
        <v>73.691892511170238</v>
      </c>
      <c r="I9" s="27">
        <f t="shared" si="0"/>
        <v>11750</v>
      </c>
      <c r="J9" s="120">
        <f t="shared" si="0"/>
        <v>11750</v>
      </c>
      <c r="K9" s="827">
        <f>SUM(K20,K29)</f>
        <v>6638.73</v>
      </c>
      <c r="L9" s="863">
        <f>PRODUCT(K9/J9,100)</f>
        <v>56.499829787234034</v>
      </c>
      <c r="M9" s="27">
        <f t="shared" ref="M9:O10" si="1">SUM(E9,I9)</f>
        <v>90307</v>
      </c>
      <c r="N9" s="120">
        <f t="shared" si="1"/>
        <v>90307</v>
      </c>
      <c r="O9" s="827">
        <f t="shared" si="1"/>
        <v>64528.869999999995</v>
      </c>
      <c r="P9" s="861">
        <f>PRODUCT(O9/N9,100)</f>
        <v>71.455003488101681</v>
      </c>
    </row>
    <row r="10" spans="1:16" ht="15" thickTop="1" x14ac:dyDescent="0.3">
      <c r="A10" s="122" t="s">
        <v>95</v>
      </c>
      <c r="B10" s="1468" t="s">
        <v>96</v>
      </c>
      <c r="C10" s="1468"/>
      <c r="D10" s="1469"/>
      <c r="E10" s="123">
        <f>SUM(E11:E12)</f>
        <v>31719</v>
      </c>
      <c r="F10" s="124">
        <f>SUM(F11:F12)</f>
        <v>31719</v>
      </c>
      <c r="G10" s="887">
        <f>SUM(G11:G12)</f>
        <v>17362.560000000001</v>
      </c>
      <c r="H10" s="876">
        <f>PRODUCT(G10/F10,100)</f>
        <v>54.738673980894738</v>
      </c>
      <c r="I10" s="34"/>
      <c r="J10" s="33"/>
      <c r="K10" s="828"/>
      <c r="L10" s="864"/>
      <c r="M10" s="34">
        <f t="shared" si="1"/>
        <v>31719</v>
      </c>
      <c r="N10" s="33">
        <f t="shared" si="1"/>
        <v>31719</v>
      </c>
      <c r="O10" s="879">
        <f t="shared" si="1"/>
        <v>17362.560000000001</v>
      </c>
      <c r="P10" s="862">
        <f>PRODUCT(O10/N10,100)</f>
        <v>54.738673980894738</v>
      </c>
    </row>
    <row r="11" spans="1:16" ht="19.2" customHeight="1" x14ac:dyDescent="0.3">
      <c r="A11" s="126" t="s">
        <v>97</v>
      </c>
      <c r="B11" s="127"/>
      <c r="C11" s="98">
        <v>1</v>
      </c>
      <c r="D11" s="128" t="s">
        <v>98</v>
      </c>
      <c r="E11" s="129">
        <v>5000</v>
      </c>
      <c r="F11" s="104">
        <v>5000</v>
      </c>
      <c r="G11" s="836">
        <v>5243.47</v>
      </c>
      <c r="H11" s="877">
        <f>PRODUCT(G11/F11,100)</f>
        <v>104.8694</v>
      </c>
      <c r="I11" s="130"/>
      <c r="J11" s="131"/>
      <c r="K11" s="880"/>
      <c r="L11" s="865"/>
      <c r="M11" s="132">
        <f>SUM(I11,E11)</f>
        <v>5000</v>
      </c>
      <c r="N11" s="133">
        <f t="shared" ref="N11:N33" si="2">SUM(F11,J11)</f>
        <v>5000</v>
      </c>
      <c r="O11" s="889">
        <f t="shared" ref="O11:O33" si="3">SUM(G11,K11)</f>
        <v>5243.47</v>
      </c>
      <c r="P11" s="890">
        <f>PRODUCT(O11/N11,100)</f>
        <v>104.8694</v>
      </c>
    </row>
    <row r="12" spans="1:16" ht="17.399999999999999" customHeight="1" x14ac:dyDescent="0.3">
      <c r="A12" s="134" t="s">
        <v>99</v>
      </c>
      <c r="B12" s="135"/>
      <c r="C12" s="136" t="s">
        <v>100</v>
      </c>
      <c r="D12" s="128" t="s">
        <v>101</v>
      </c>
      <c r="E12" s="129">
        <f>SUM(E13:E19)</f>
        <v>26719</v>
      </c>
      <c r="F12" s="104">
        <f>SUM(F13:F19)</f>
        <v>26719</v>
      </c>
      <c r="G12" s="836">
        <f>SUM(G13:G19)</f>
        <v>12119.09</v>
      </c>
      <c r="H12" s="877">
        <f>PRODUCT(G12/F12,100)</f>
        <v>45.3575732624724</v>
      </c>
      <c r="I12" s="137"/>
      <c r="J12" s="138"/>
      <c r="K12" s="882"/>
      <c r="L12" s="866"/>
      <c r="M12" s="129">
        <f>SUM(M13:M19)</f>
        <v>26719</v>
      </c>
      <c r="N12" s="104">
        <f t="shared" si="2"/>
        <v>26719</v>
      </c>
      <c r="O12" s="889">
        <f t="shared" si="3"/>
        <v>12119.09</v>
      </c>
      <c r="P12" s="890">
        <f>PRODUCT(O12/N12,100)</f>
        <v>45.3575732624724</v>
      </c>
    </row>
    <row r="13" spans="1:16" ht="29.4" customHeight="1" x14ac:dyDescent="0.3">
      <c r="A13" s="139"/>
      <c r="B13" s="140" t="s">
        <v>17</v>
      </c>
      <c r="C13" s="140" t="s">
        <v>27</v>
      </c>
      <c r="D13" s="52" t="s">
        <v>39</v>
      </c>
      <c r="E13" s="141">
        <v>21552</v>
      </c>
      <c r="F13" s="82">
        <v>21552</v>
      </c>
      <c r="G13" s="834">
        <v>7486.36</v>
      </c>
      <c r="H13" s="873">
        <f>PRODUCT(G13/F13,100)</f>
        <v>34.736265775798067</v>
      </c>
      <c r="I13" s="142"/>
      <c r="J13" s="72"/>
      <c r="K13" s="831"/>
      <c r="L13" s="867"/>
      <c r="M13" s="141">
        <f>SUM(E13)</f>
        <v>21552</v>
      </c>
      <c r="N13" s="82">
        <f t="shared" si="2"/>
        <v>21552</v>
      </c>
      <c r="O13" s="881">
        <f t="shared" si="3"/>
        <v>7486.36</v>
      </c>
      <c r="P13" s="1344">
        <f>PRODUCT(O13/N13,100)</f>
        <v>34.736265775798067</v>
      </c>
    </row>
    <row r="14" spans="1:16" x14ac:dyDescent="0.3">
      <c r="A14" s="139"/>
      <c r="B14" s="140" t="s">
        <v>17</v>
      </c>
      <c r="C14" s="140" t="s">
        <v>35</v>
      </c>
      <c r="D14" s="51" t="s">
        <v>36</v>
      </c>
      <c r="E14" s="141">
        <v>159</v>
      </c>
      <c r="F14" s="82">
        <v>159</v>
      </c>
      <c r="G14" s="834">
        <v>48.41</v>
      </c>
      <c r="H14" s="873">
        <f t="shared" ref="H14:H19" si="4">PRODUCT(G14/F14,100)</f>
        <v>30.446540880503143</v>
      </c>
      <c r="I14" s="142"/>
      <c r="J14" s="72"/>
      <c r="K14" s="831"/>
      <c r="L14" s="867"/>
      <c r="M14" s="141">
        <v>159</v>
      </c>
      <c r="N14" s="82">
        <f t="shared" si="2"/>
        <v>159</v>
      </c>
      <c r="O14" s="881">
        <f t="shared" si="3"/>
        <v>48.41</v>
      </c>
      <c r="P14" s="1344">
        <f t="shared" ref="P14:P19" si="5">PRODUCT(O14/N14,100)</f>
        <v>30.446540880503143</v>
      </c>
    </row>
    <row r="15" spans="1:16" x14ac:dyDescent="0.3">
      <c r="A15" s="139"/>
      <c r="B15" s="140" t="s">
        <v>17</v>
      </c>
      <c r="C15" s="140" t="s">
        <v>29</v>
      </c>
      <c r="D15" s="51" t="s">
        <v>102</v>
      </c>
      <c r="E15" s="141">
        <v>1046</v>
      </c>
      <c r="F15" s="82">
        <v>1046</v>
      </c>
      <c r="G15" s="834">
        <v>515.57000000000005</v>
      </c>
      <c r="H15" s="873">
        <f t="shared" si="4"/>
        <v>49.289674952198858</v>
      </c>
      <c r="I15" s="142"/>
      <c r="J15" s="72"/>
      <c r="K15" s="831"/>
      <c r="L15" s="867"/>
      <c r="M15" s="141">
        <v>1046</v>
      </c>
      <c r="N15" s="82">
        <f t="shared" si="2"/>
        <v>1046</v>
      </c>
      <c r="O15" s="881">
        <f t="shared" si="3"/>
        <v>515.57000000000005</v>
      </c>
      <c r="P15" s="1344">
        <f t="shared" si="5"/>
        <v>49.289674952198858</v>
      </c>
    </row>
    <row r="16" spans="1:16" ht="27" customHeight="1" x14ac:dyDescent="0.3">
      <c r="A16" s="139"/>
      <c r="B16" s="143" t="s">
        <v>17</v>
      </c>
      <c r="C16" s="143" t="s">
        <v>53</v>
      </c>
      <c r="D16" s="80" t="s">
        <v>43</v>
      </c>
      <c r="E16" s="144">
        <v>30</v>
      </c>
      <c r="F16" s="145">
        <v>30</v>
      </c>
      <c r="G16" s="885">
        <v>0</v>
      </c>
      <c r="H16" s="873">
        <f t="shared" si="4"/>
        <v>0</v>
      </c>
      <c r="I16" s="142"/>
      <c r="J16" s="72"/>
      <c r="K16" s="831"/>
      <c r="L16" s="867"/>
      <c r="M16" s="144">
        <f>SUM(E16)</f>
        <v>30</v>
      </c>
      <c r="N16" s="82">
        <f t="shared" si="2"/>
        <v>30</v>
      </c>
      <c r="O16" s="881">
        <f t="shared" si="3"/>
        <v>0</v>
      </c>
      <c r="P16" s="1344">
        <f t="shared" si="5"/>
        <v>0</v>
      </c>
    </row>
    <row r="17" spans="1:16" ht="26.4" customHeight="1" x14ac:dyDescent="0.3">
      <c r="A17" s="147"/>
      <c r="B17" s="143" t="s">
        <v>17</v>
      </c>
      <c r="C17" s="143" t="s">
        <v>54</v>
      </c>
      <c r="D17" s="46" t="s">
        <v>103</v>
      </c>
      <c r="E17" s="144">
        <v>100</v>
      </c>
      <c r="F17" s="145">
        <v>100</v>
      </c>
      <c r="G17" s="885">
        <v>421.33</v>
      </c>
      <c r="H17" s="873">
        <f t="shared" si="4"/>
        <v>421.33000000000004</v>
      </c>
      <c r="I17" s="148"/>
      <c r="J17" s="149"/>
      <c r="K17" s="883"/>
      <c r="L17" s="868"/>
      <c r="M17" s="150">
        <v>100</v>
      </c>
      <c r="N17" s="82">
        <f t="shared" si="2"/>
        <v>100</v>
      </c>
      <c r="O17" s="881">
        <f t="shared" si="3"/>
        <v>421.33</v>
      </c>
      <c r="P17" s="1344">
        <f t="shared" si="5"/>
        <v>421.33000000000004</v>
      </c>
    </row>
    <row r="18" spans="1:16" ht="28.5" customHeight="1" x14ac:dyDescent="0.3">
      <c r="A18" s="147"/>
      <c r="B18" s="143" t="s">
        <v>17</v>
      </c>
      <c r="C18" s="143" t="s">
        <v>104</v>
      </c>
      <c r="D18" s="46" t="s">
        <v>105</v>
      </c>
      <c r="E18" s="144">
        <v>1600</v>
      </c>
      <c r="F18" s="145">
        <v>1600</v>
      </c>
      <c r="G18" s="885">
        <v>1515.74</v>
      </c>
      <c r="H18" s="873">
        <f t="shared" si="4"/>
        <v>94.733750000000001</v>
      </c>
      <c r="I18" s="148"/>
      <c r="J18" s="149"/>
      <c r="K18" s="883"/>
      <c r="L18" s="868"/>
      <c r="M18" s="150">
        <v>1600</v>
      </c>
      <c r="N18" s="82">
        <f t="shared" si="2"/>
        <v>1600</v>
      </c>
      <c r="O18" s="881">
        <f t="shared" si="3"/>
        <v>1515.74</v>
      </c>
      <c r="P18" s="1344">
        <f t="shared" si="5"/>
        <v>94.733750000000001</v>
      </c>
    </row>
    <row r="19" spans="1:16" ht="28.2" customHeight="1" x14ac:dyDescent="0.3">
      <c r="A19" s="139"/>
      <c r="B19" s="140" t="s">
        <v>17</v>
      </c>
      <c r="C19" s="140" t="s">
        <v>106</v>
      </c>
      <c r="D19" s="37" t="s">
        <v>107</v>
      </c>
      <c r="E19" s="141">
        <v>2232</v>
      </c>
      <c r="F19" s="82">
        <v>2232</v>
      </c>
      <c r="G19" s="834">
        <v>2131.6799999999998</v>
      </c>
      <c r="H19" s="873">
        <f t="shared" si="4"/>
        <v>95.505376344086017</v>
      </c>
      <c r="I19" s="142"/>
      <c r="J19" s="72"/>
      <c r="K19" s="831"/>
      <c r="L19" s="867"/>
      <c r="M19" s="141">
        <f>SUM(E19)</f>
        <v>2232</v>
      </c>
      <c r="N19" s="82">
        <f t="shared" si="2"/>
        <v>2232</v>
      </c>
      <c r="O19" s="881">
        <f t="shared" si="3"/>
        <v>2131.6799999999998</v>
      </c>
      <c r="P19" s="1344">
        <f t="shared" si="5"/>
        <v>95.505376344086017</v>
      </c>
    </row>
    <row r="20" spans="1:16" x14ac:dyDescent="0.3">
      <c r="A20" s="73" t="s">
        <v>108</v>
      </c>
      <c r="B20" s="1460" t="s">
        <v>109</v>
      </c>
      <c r="C20" s="1460"/>
      <c r="D20" s="1461"/>
      <c r="E20" s="151">
        <f>SUM(E21:E27)</f>
        <v>41848</v>
      </c>
      <c r="F20" s="76">
        <f t="shared" ref="F20:M20" si="6">SUM(F21:F28)</f>
        <v>41848</v>
      </c>
      <c r="G20" s="832">
        <f>SUM(G21:G28)</f>
        <v>38814.28</v>
      </c>
      <c r="H20" s="876">
        <f>PRODUCT(G20/F20,100)</f>
        <v>92.750621296119277</v>
      </c>
      <c r="I20" s="151">
        <f t="shared" si="6"/>
        <v>6750</v>
      </c>
      <c r="J20" s="76">
        <f t="shared" si="6"/>
        <v>6750</v>
      </c>
      <c r="K20" s="832">
        <v>6638.73</v>
      </c>
      <c r="L20" s="869">
        <f>PRODUCT(K20/J20,100)</f>
        <v>98.351555555555549</v>
      </c>
      <c r="M20" s="151">
        <f t="shared" si="6"/>
        <v>48598</v>
      </c>
      <c r="N20" s="33">
        <f t="shared" si="2"/>
        <v>48598</v>
      </c>
      <c r="O20" s="879">
        <f t="shared" si="3"/>
        <v>45453.009999999995</v>
      </c>
      <c r="P20" s="862">
        <f>PRODUCT(O20/N20,100)</f>
        <v>93.528560846125345</v>
      </c>
    </row>
    <row r="21" spans="1:16" ht="29.25" customHeight="1" x14ac:dyDescent="0.3">
      <c r="A21" s="152"/>
      <c r="B21" s="153" t="s">
        <v>17</v>
      </c>
      <c r="C21" s="153" t="s">
        <v>27</v>
      </c>
      <c r="D21" s="91" t="s">
        <v>39</v>
      </c>
      <c r="E21" s="150">
        <v>35462</v>
      </c>
      <c r="F21" s="93">
        <v>35462</v>
      </c>
      <c r="G21" s="835">
        <v>32676.560000000001</v>
      </c>
      <c r="H21" s="873">
        <f t="shared" ref="H21:H28" si="7">PRODUCT(G21/F21,100)</f>
        <v>92.145282273983426</v>
      </c>
      <c r="I21" s="154"/>
      <c r="J21" s="155"/>
      <c r="K21" s="884"/>
      <c r="L21" s="870"/>
      <c r="M21" s="150">
        <v>35462</v>
      </c>
      <c r="N21" s="82">
        <f t="shared" si="2"/>
        <v>35462</v>
      </c>
      <c r="O21" s="881">
        <f t="shared" si="3"/>
        <v>32676.560000000001</v>
      </c>
      <c r="P21" s="1344">
        <f t="shared" ref="P21:P28" si="8">PRODUCT(O21/N21,100)</f>
        <v>92.145282273983426</v>
      </c>
    </row>
    <row r="22" spans="1:16" x14ac:dyDescent="0.3">
      <c r="A22" s="156"/>
      <c r="B22" s="140" t="s">
        <v>17</v>
      </c>
      <c r="C22" s="140" t="s">
        <v>35</v>
      </c>
      <c r="D22" s="51" t="s">
        <v>36</v>
      </c>
      <c r="E22" s="141">
        <v>261</v>
      </c>
      <c r="F22" s="82">
        <v>261</v>
      </c>
      <c r="G22" s="834">
        <v>219.46</v>
      </c>
      <c r="H22" s="873">
        <f t="shared" si="7"/>
        <v>84.084291187739467</v>
      </c>
      <c r="I22" s="157"/>
      <c r="J22" s="79"/>
      <c r="K22" s="833"/>
      <c r="L22" s="871"/>
      <c r="M22" s="141">
        <f>SUM(E22,I22)</f>
        <v>261</v>
      </c>
      <c r="N22" s="82">
        <f t="shared" si="2"/>
        <v>261</v>
      </c>
      <c r="O22" s="881">
        <f t="shared" si="3"/>
        <v>219.46</v>
      </c>
      <c r="P22" s="1344">
        <f t="shared" si="8"/>
        <v>84.084291187739467</v>
      </c>
    </row>
    <row r="23" spans="1:16" x14ac:dyDescent="0.3">
      <c r="A23" s="156"/>
      <c r="B23" s="140" t="s">
        <v>17</v>
      </c>
      <c r="C23" s="140" t="s">
        <v>29</v>
      </c>
      <c r="D23" s="51" t="s">
        <v>52</v>
      </c>
      <c r="E23" s="141">
        <v>1569</v>
      </c>
      <c r="F23" s="82">
        <v>1569</v>
      </c>
      <c r="G23" s="834">
        <v>1542.53</v>
      </c>
      <c r="H23" s="873">
        <f t="shared" si="7"/>
        <v>98.312938177182915</v>
      </c>
      <c r="I23" s="157"/>
      <c r="J23" s="79"/>
      <c r="K23" s="833"/>
      <c r="L23" s="871"/>
      <c r="M23" s="141">
        <v>1569</v>
      </c>
      <c r="N23" s="82">
        <f t="shared" si="2"/>
        <v>1569</v>
      </c>
      <c r="O23" s="881">
        <f t="shared" si="3"/>
        <v>1542.53</v>
      </c>
      <c r="P23" s="1344">
        <f t="shared" si="8"/>
        <v>98.312938177182915</v>
      </c>
    </row>
    <row r="24" spans="1:16" x14ac:dyDescent="0.3">
      <c r="A24" s="156"/>
      <c r="B24" s="140" t="s">
        <v>17</v>
      </c>
      <c r="C24" s="140" t="s">
        <v>110</v>
      </c>
      <c r="D24" s="51" t="s">
        <v>111</v>
      </c>
      <c r="E24" s="141">
        <v>332</v>
      </c>
      <c r="F24" s="82">
        <v>332</v>
      </c>
      <c r="G24" s="834">
        <v>166.6</v>
      </c>
      <c r="H24" s="873">
        <f t="shared" si="7"/>
        <v>50.180722891566262</v>
      </c>
      <c r="I24" s="157"/>
      <c r="J24" s="79"/>
      <c r="K24" s="833"/>
      <c r="L24" s="871"/>
      <c r="M24" s="141">
        <f>SUM(E24)</f>
        <v>332</v>
      </c>
      <c r="N24" s="82">
        <f t="shared" si="2"/>
        <v>332</v>
      </c>
      <c r="O24" s="881">
        <f t="shared" si="3"/>
        <v>166.6</v>
      </c>
      <c r="P24" s="1344">
        <f t="shared" si="8"/>
        <v>50.180722891566262</v>
      </c>
    </row>
    <row r="25" spans="1:16" x14ac:dyDescent="0.3">
      <c r="A25" s="156"/>
      <c r="B25" s="140" t="s">
        <v>17</v>
      </c>
      <c r="C25" s="140" t="s">
        <v>44</v>
      </c>
      <c r="D25" s="51" t="s">
        <v>112</v>
      </c>
      <c r="E25" s="141">
        <v>4224</v>
      </c>
      <c r="F25" s="82">
        <v>4224</v>
      </c>
      <c r="G25" s="834">
        <v>4078.29</v>
      </c>
      <c r="H25" s="873">
        <f t="shared" si="7"/>
        <v>96.550426136363626</v>
      </c>
      <c r="I25" s="157"/>
      <c r="J25" s="79"/>
      <c r="K25" s="833"/>
      <c r="L25" s="871"/>
      <c r="M25" s="141">
        <v>4224</v>
      </c>
      <c r="N25" s="82">
        <f t="shared" si="2"/>
        <v>4224</v>
      </c>
      <c r="O25" s="881">
        <f t="shared" si="3"/>
        <v>4078.29</v>
      </c>
      <c r="P25" s="1344">
        <f t="shared" si="8"/>
        <v>96.550426136363626</v>
      </c>
    </row>
    <row r="26" spans="1:16" x14ac:dyDescent="0.3">
      <c r="A26" s="156"/>
      <c r="B26" s="143" t="s">
        <v>17</v>
      </c>
      <c r="C26" s="143" t="s">
        <v>104</v>
      </c>
      <c r="D26" s="87" t="s">
        <v>113</v>
      </c>
      <c r="E26" s="144">
        <v>0</v>
      </c>
      <c r="F26" s="145">
        <v>0</v>
      </c>
      <c r="G26" s="885">
        <v>130.84</v>
      </c>
      <c r="H26" s="873" t="e">
        <f t="shared" si="7"/>
        <v>#DIV/0!</v>
      </c>
      <c r="I26" s="157"/>
      <c r="J26" s="79"/>
      <c r="K26" s="833"/>
      <c r="L26" s="871"/>
      <c r="M26" s="144"/>
      <c r="N26" s="82">
        <f t="shared" si="2"/>
        <v>0</v>
      </c>
      <c r="O26" s="881">
        <f t="shared" si="3"/>
        <v>130.84</v>
      </c>
      <c r="P26" s="1341" t="e">
        <f t="shared" si="8"/>
        <v>#DIV/0!</v>
      </c>
    </row>
    <row r="27" spans="1:16" x14ac:dyDescent="0.3">
      <c r="A27" s="152"/>
      <c r="B27" s="153" t="s">
        <v>17</v>
      </c>
      <c r="C27" s="153" t="s">
        <v>71</v>
      </c>
      <c r="D27" s="158" t="s">
        <v>114</v>
      </c>
      <c r="E27" s="150">
        <v>0</v>
      </c>
      <c r="F27" s="93">
        <v>0</v>
      </c>
      <c r="G27" s="835">
        <v>0</v>
      </c>
      <c r="H27" s="873" t="e">
        <f t="shared" si="7"/>
        <v>#DIV/0!</v>
      </c>
      <c r="I27" s="154"/>
      <c r="J27" s="155"/>
      <c r="K27" s="884"/>
      <c r="L27" s="870"/>
      <c r="M27" s="150">
        <v>0</v>
      </c>
      <c r="N27" s="82">
        <f t="shared" si="2"/>
        <v>0</v>
      </c>
      <c r="O27" s="881">
        <f t="shared" si="3"/>
        <v>0</v>
      </c>
      <c r="P27" s="1341" t="e">
        <f t="shared" si="8"/>
        <v>#DIV/0!</v>
      </c>
    </row>
    <row r="28" spans="1:16" ht="40.200000000000003" x14ac:dyDescent="0.3">
      <c r="A28" s="152"/>
      <c r="B28" s="153" t="s">
        <v>115</v>
      </c>
      <c r="C28" s="153" t="s">
        <v>116</v>
      </c>
      <c r="D28" s="91" t="s">
        <v>117</v>
      </c>
      <c r="E28" s="150"/>
      <c r="F28" s="93">
        <v>0</v>
      </c>
      <c r="G28" s="835">
        <v>0</v>
      </c>
      <c r="H28" s="873" t="e">
        <f t="shared" si="7"/>
        <v>#DIV/0!</v>
      </c>
      <c r="I28" s="150">
        <v>6750</v>
      </c>
      <c r="J28" s="93">
        <v>6750</v>
      </c>
      <c r="K28" s="835">
        <v>6638.73</v>
      </c>
      <c r="L28" s="872">
        <f>PRODUCT(K28/J28,100)</f>
        <v>98.351555555555549</v>
      </c>
      <c r="M28" s="150">
        <f>SUM(I28)</f>
        <v>6750</v>
      </c>
      <c r="N28" s="82">
        <f t="shared" si="2"/>
        <v>6750</v>
      </c>
      <c r="O28" s="881">
        <f t="shared" si="3"/>
        <v>6638.73</v>
      </c>
      <c r="P28" s="1344">
        <f t="shared" si="8"/>
        <v>98.351555555555549</v>
      </c>
    </row>
    <row r="29" spans="1:16" x14ac:dyDescent="0.3">
      <c r="A29" s="73" t="s">
        <v>118</v>
      </c>
      <c r="B29" s="1460" t="s">
        <v>119</v>
      </c>
      <c r="C29" s="1460"/>
      <c r="D29" s="1461"/>
      <c r="E29" s="151">
        <f>SUM(E30)</f>
        <v>10</v>
      </c>
      <c r="F29" s="76">
        <f t="shared" ref="F29:M29" si="9">SUM(F30:F31)</f>
        <v>10</v>
      </c>
      <c r="G29" s="832">
        <v>0</v>
      </c>
      <c r="H29" s="876">
        <f>PRODUCT(G29/F29,100)</f>
        <v>0</v>
      </c>
      <c r="I29" s="151">
        <f t="shared" si="9"/>
        <v>5000</v>
      </c>
      <c r="J29" s="76">
        <f>SUM(J30:J31)</f>
        <v>5000</v>
      </c>
      <c r="K29" s="832">
        <v>0</v>
      </c>
      <c r="L29" s="869">
        <f>PRODUCT(K29/J29,100)</f>
        <v>0</v>
      </c>
      <c r="M29" s="151">
        <f t="shared" si="9"/>
        <v>5010</v>
      </c>
      <c r="N29" s="33">
        <f t="shared" si="2"/>
        <v>5010</v>
      </c>
      <c r="O29" s="879">
        <f t="shared" si="3"/>
        <v>0</v>
      </c>
      <c r="P29" s="862">
        <f>PRODUCT(O29/N29,100)</f>
        <v>0</v>
      </c>
    </row>
    <row r="30" spans="1:16" ht="29.4" customHeight="1" x14ac:dyDescent="0.3">
      <c r="A30" s="139"/>
      <c r="B30" s="140" t="s">
        <v>120</v>
      </c>
      <c r="C30" s="140" t="s">
        <v>121</v>
      </c>
      <c r="D30" s="52" t="s">
        <v>122</v>
      </c>
      <c r="E30" s="141">
        <v>10</v>
      </c>
      <c r="F30" s="82">
        <v>10</v>
      </c>
      <c r="G30" s="834">
        <v>0</v>
      </c>
      <c r="H30" s="873">
        <f t="shared" ref="H30" si="10">PRODUCT(G30/F30,100)</f>
        <v>0</v>
      </c>
      <c r="I30" s="141"/>
      <c r="J30" s="82"/>
      <c r="K30" s="834"/>
      <c r="L30" s="873"/>
      <c r="M30" s="141">
        <f>SUM(E30)</f>
        <v>10</v>
      </c>
      <c r="N30" s="82">
        <f t="shared" si="2"/>
        <v>10</v>
      </c>
      <c r="O30" s="881">
        <f t="shared" si="3"/>
        <v>0</v>
      </c>
      <c r="P30" s="1344">
        <f t="shared" ref="P30:P31" si="11">PRODUCT(O30/N30,100)</f>
        <v>0</v>
      </c>
    </row>
    <row r="31" spans="1:16" ht="27.6" customHeight="1" x14ac:dyDescent="0.3">
      <c r="A31" s="147"/>
      <c r="B31" s="143" t="s">
        <v>75</v>
      </c>
      <c r="C31" s="143" t="s">
        <v>123</v>
      </c>
      <c r="D31" s="80" t="s">
        <v>124</v>
      </c>
      <c r="E31" s="150"/>
      <c r="F31" s="93"/>
      <c r="G31" s="835"/>
      <c r="H31" s="873"/>
      <c r="I31" s="144">
        <v>5000</v>
      </c>
      <c r="J31" s="145">
        <v>5000</v>
      </c>
      <c r="K31" s="885">
        <v>0</v>
      </c>
      <c r="L31" s="872">
        <f>PRODUCT(K31/J31,100)</f>
        <v>0</v>
      </c>
      <c r="M31" s="144">
        <f>SUM(I31)</f>
        <v>5000</v>
      </c>
      <c r="N31" s="82">
        <f t="shared" si="2"/>
        <v>5000</v>
      </c>
      <c r="O31" s="881">
        <f t="shared" si="3"/>
        <v>0</v>
      </c>
      <c r="P31" s="1344">
        <f t="shared" si="11"/>
        <v>0</v>
      </c>
    </row>
    <row r="32" spans="1:16" x14ac:dyDescent="0.3">
      <c r="A32" s="73" t="s">
        <v>125</v>
      </c>
      <c r="B32" s="1462" t="s">
        <v>126</v>
      </c>
      <c r="C32" s="1463"/>
      <c r="D32" s="1464"/>
      <c r="E32" s="151">
        <f>SUM(E33)</f>
        <v>4980</v>
      </c>
      <c r="F32" s="76">
        <v>4980</v>
      </c>
      <c r="G32" s="832">
        <v>1713.3</v>
      </c>
      <c r="H32" s="876">
        <f>PRODUCT(G32/F32,100)</f>
        <v>34.403614457831324</v>
      </c>
      <c r="I32" s="151"/>
      <c r="J32" s="76"/>
      <c r="K32" s="832"/>
      <c r="L32" s="869"/>
      <c r="M32" s="151">
        <f>SUM(M33)</f>
        <v>4980</v>
      </c>
      <c r="N32" s="33">
        <f t="shared" si="2"/>
        <v>4980</v>
      </c>
      <c r="O32" s="879">
        <f t="shared" si="3"/>
        <v>1713.3</v>
      </c>
      <c r="P32" s="862">
        <f>PRODUCT(O32/N32,100)</f>
        <v>34.403614457831324</v>
      </c>
    </row>
    <row r="33" spans="1:16" ht="44.4" customHeight="1" thickBot="1" x14ac:dyDescent="0.35">
      <c r="A33" s="159"/>
      <c r="B33" s="160" t="s">
        <v>17</v>
      </c>
      <c r="C33" s="161" t="s">
        <v>127</v>
      </c>
      <c r="D33" s="162" t="s">
        <v>128</v>
      </c>
      <c r="E33" s="163">
        <v>4980</v>
      </c>
      <c r="F33" s="164">
        <v>4980</v>
      </c>
      <c r="G33" s="888">
        <v>1713.3</v>
      </c>
      <c r="H33" s="878">
        <f>PRODUCT(G33/F33,100)</f>
        <v>34.403614457831324</v>
      </c>
      <c r="I33" s="165"/>
      <c r="J33" s="114"/>
      <c r="K33" s="837"/>
      <c r="L33" s="874"/>
      <c r="M33" s="163">
        <v>4980</v>
      </c>
      <c r="N33" s="164">
        <f t="shared" si="2"/>
        <v>4980</v>
      </c>
      <c r="O33" s="891">
        <f t="shared" si="3"/>
        <v>1713.3</v>
      </c>
      <c r="P33" s="1272">
        <f>PRODUCT(O33/N33,100)</f>
        <v>34.403614457831324</v>
      </c>
    </row>
  </sheetData>
  <mergeCells count="22">
    <mergeCell ref="A3:P3"/>
    <mergeCell ref="B29:D29"/>
    <mergeCell ref="B32:D32"/>
    <mergeCell ref="A9:D9"/>
    <mergeCell ref="B10:D10"/>
    <mergeCell ref="B20:D20"/>
    <mergeCell ref="E8:G8"/>
    <mergeCell ref="I8:K8"/>
    <mergeCell ref="M8:O8"/>
    <mergeCell ref="M4:P5"/>
    <mergeCell ref="E5:H5"/>
    <mergeCell ref="I5:L5"/>
    <mergeCell ref="G6:H7"/>
    <mergeCell ref="K6:L7"/>
    <mergeCell ref="O6:P7"/>
    <mergeCell ref="E4:L4"/>
    <mergeCell ref="J6:J7"/>
    <mergeCell ref="M6:M7"/>
    <mergeCell ref="N6:N7"/>
    <mergeCell ref="E6:E7"/>
    <mergeCell ref="F6:F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BreakPreview" topLeftCell="F55" zoomScaleNormal="100" zoomScaleSheetLayoutView="100" workbookViewId="0">
      <selection activeCell="P72" sqref="P72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8.5546875" style="825" customWidth="1"/>
    <col min="9" max="10" width="12.6640625" customWidth="1"/>
    <col min="11" max="11" width="11.33203125" style="818" customWidth="1"/>
    <col min="12" max="12" width="8.33203125" style="825" customWidth="1"/>
    <col min="13" max="14" width="12.6640625" customWidth="1"/>
    <col min="15" max="15" width="14.88671875" style="818" customWidth="1"/>
    <col min="16" max="16" width="8.33203125" style="825" customWidth="1"/>
  </cols>
  <sheetData>
    <row r="1" spans="1:16" ht="18.600000000000001" x14ac:dyDescent="0.3">
      <c r="A1" s="1470" t="s">
        <v>764</v>
      </c>
      <c r="B1" s="1471"/>
      <c r="C1" s="1471"/>
      <c r="D1" s="1471"/>
      <c r="E1" s="1471"/>
      <c r="F1" s="1471"/>
      <c r="G1" s="1471"/>
      <c r="H1" s="1471"/>
      <c r="I1" s="1471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763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767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66" t="s">
        <v>129</v>
      </c>
      <c r="B9" s="167"/>
      <c r="C9" s="168"/>
      <c r="D9" s="169"/>
      <c r="E9" s="118">
        <f>SUM(E14,E10,E16,E42,E44,E57,E71)</f>
        <v>189431</v>
      </c>
      <c r="F9" s="119">
        <f>SUM(F10,F14,F16,F42,F44,F57,F71)</f>
        <v>206398</v>
      </c>
      <c r="G9" s="886">
        <f>SUM(G10,G14,G16,G42,G44,G57,G71)</f>
        <v>142829.82999999999</v>
      </c>
      <c r="H9" s="875">
        <f>PRODUCT(G9/F9,100)</f>
        <v>69.201169584976597</v>
      </c>
      <c r="I9" s="27">
        <f>SUM(I10,I14,I16,I42,I44,I57,I71)</f>
        <v>317435</v>
      </c>
      <c r="J9" s="120">
        <f>SUM(J10,J14,J16,J42,J44,J57,J71)</f>
        <v>315435</v>
      </c>
      <c r="K9" s="827">
        <f>SUM(K10,K14,K16,K42,K44,K57,K71)</f>
        <v>17189.54</v>
      </c>
      <c r="L9" s="863">
        <f>PRODUCT(K9/J9,100)</f>
        <v>5.4494713649404796</v>
      </c>
      <c r="M9" s="27">
        <f>SUM(I9,E9)</f>
        <v>506866</v>
      </c>
      <c r="N9" s="120">
        <f t="shared" ref="N9:O14" si="0">SUM(F9,J9)</f>
        <v>521833</v>
      </c>
      <c r="O9" s="851">
        <f t="shared" si="0"/>
        <v>160019.37</v>
      </c>
      <c r="P9" s="925">
        <f>PRODUCT(O9/N9,100)</f>
        <v>30.664862130221739</v>
      </c>
    </row>
    <row r="10" spans="1:16" ht="15" thickTop="1" x14ac:dyDescent="0.3">
      <c r="A10" s="122" t="s">
        <v>130</v>
      </c>
      <c r="B10" s="170" t="s">
        <v>131</v>
      </c>
      <c r="C10" s="170"/>
      <c r="D10" s="171"/>
      <c r="E10" s="123">
        <f>SUM(E11:E13)</f>
        <v>26510</v>
      </c>
      <c r="F10" s="124">
        <f>SUM(F11:F13)</f>
        <v>26510</v>
      </c>
      <c r="G10" s="887">
        <f>SUM(G11:G13)</f>
        <v>7015.01</v>
      </c>
      <c r="H10" s="876">
        <f>PRODUCT(G10/F10,100)</f>
        <v>26.46175028291211</v>
      </c>
      <c r="I10" s="34">
        <v>0</v>
      </c>
      <c r="J10" s="33"/>
      <c r="K10" s="828"/>
      <c r="L10" s="864"/>
      <c r="M10" s="34">
        <f>SUM(M11:M13)</f>
        <v>26510</v>
      </c>
      <c r="N10" s="33">
        <f t="shared" si="0"/>
        <v>26510</v>
      </c>
      <c r="O10" s="852">
        <f t="shared" si="0"/>
        <v>7015.01</v>
      </c>
      <c r="P10" s="926">
        <f>PRODUCT(O10/N10,100)</f>
        <v>26.46175028291211</v>
      </c>
    </row>
    <row r="11" spans="1:16" ht="27" x14ac:dyDescent="0.3">
      <c r="A11" s="172"/>
      <c r="B11" s="36" t="s">
        <v>17</v>
      </c>
      <c r="C11" s="173" t="s">
        <v>132</v>
      </c>
      <c r="D11" s="53" t="s">
        <v>133</v>
      </c>
      <c r="E11" s="150">
        <v>10000</v>
      </c>
      <c r="F11" s="93">
        <v>10000</v>
      </c>
      <c r="G11" s="835">
        <v>7015.01</v>
      </c>
      <c r="H11" s="872">
        <f>PRODUCT(G11/F11,100)</f>
        <v>70.150100000000009</v>
      </c>
      <c r="I11" s="42"/>
      <c r="J11" s="174"/>
      <c r="K11" s="899"/>
      <c r="L11" s="916"/>
      <c r="M11" s="62">
        <v>10000</v>
      </c>
      <c r="N11" s="223">
        <f t="shared" si="0"/>
        <v>10000</v>
      </c>
      <c r="O11" s="894">
        <f t="shared" si="0"/>
        <v>7015.01</v>
      </c>
      <c r="P11" s="848">
        <f t="shared" ref="P11:P13" si="1">PRODUCT(O11/N11,100)</f>
        <v>70.150100000000009</v>
      </c>
    </row>
    <row r="12" spans="1:16" x14ac:dyDescent="0.3">
      <c r="A12" s="172"/>
      <c r="B12" s="36" t="s">
        <v>17</v>
      </c>
      <c r="C12" s="177">
        <v>637005</v>
      </c>
      <c r="D12" s="53" t="s">
        <v>134</v>
      </c>
      <c r="E12" s="150">
        <v>500</v>
      </c>
      <c r="F12" s="93">
        <v>500</v>
      </c>
      <c r="G12" s="835">
        <v>0</v>
      </c>
      <c r="H12" s="872">
        <f t="shared" ref="H12:H13" si="2">PRODUCT(G12/F12,100)</f>
        <v>0</v>
      </c>
      <c r="I12" s="42"/>
      <c r="J12" s="174"/>
      <c r="K12" s="899"/>
      <c r="L12" s="916"/>
      <c r="M12" s="62">
        <v>500</v>
      </c>
      <c r="N12" s="223">
        <f t="shared" si="0"/>
        <v>500</v>
      </c>
      <c r="O12" s="894">
        <f t="shared" si="0"/>
        <v>0</v>
      </c>
      <c r="P12" s="848">
        <f t="shared" si="1"/>
        <v>0</v>
      </c>
    </row>
    <row r="13" spans="1:16" ht="29.4" customHeight="1" x14ac:dyDescent="0.3">
      <c r="A13" s="172"/>
      <c r="B13" s="36" t="s">
        <v>17</v>
      </c>
      <c r="C13" s="177">
        <v>637005</v>
      </c>
      <c r="D13" s="178" t="s">
        <v>135</v>
      </c>
      <c r="E13" s="150">
        <v>16010</v>
      </c>
      <c r="F13" s="93">
        <v>16010</v>
      </c>
      <c r="G13" s="835">
        <v>0</v>
      </c>
      <c r="H13" s="872">
        <f t="shared" si="2"/>
        <v>0</v>
      </c>
      <c r="I13" s="42"/>
      <c r="J13" s="174"/>
      <c r="K13" s="899"/>
      <c r="L13" s="916"/>
      <c r="M13" s="62">
        <v>16010</v>
      </c>
      <c r="N13" s="82">
        <f t="shared" si="0"/>
        <v>16010</v>
      </c>
      <c r="O13" s="894">
        <f t="shared" si="0"/>
        <v>0</v>
      </c>
      <c r="P13" s="848">
        <f t="shared" si="1"/>
        <v>0</v>
      </c>
    </row>
    <row r="14" spans="1:16" ht="29.4" customHeight="1" x14ac:dyDescent="0.3">
      <c r="A14" s="180" t="s">
        <v>136</v>
      </c>
      <c r="B14" s="1461" t="s">
        <v>137</v>
      </c>
      <c r="C14" s="1477"/>
      <c r="D14" s="1477"/>
      <c r="E14" s="151">
        <v>0</v>
      </c>
      <c r="F14" s="76">
        <v>13544</v>
      </c>
      <c r="G14" s="832">
        <v>13544</v>
      </c>
      <c r="H14" s="876">
        <f>PRODUCT(G14/F14,100)</f>
        <v>100</v>
      </c>
      <c r="I14" s="181"/>
      <c r="J14" s="70"/>
      <c r="K14" s="830"/>
      <c r="L14" s="917"/>
      <c r="M14" s="151">
        <v>0</v>
      </c>
      <c r="N14" s="33">
        <f t="shared" si="0"/>
        <v>13544</v>
      </c>
      <c r="O14" s="852">
        <f t="shared" si="0"/>
        <v>13544</v>
      </c>
      <c r="P14" s="929">
        <f>PRODUCT(O14/N14,100)</f>
        <v>100</v>
      </c>
    </row>
    <row r="15" spans="1:16" ht="13.2" customHeight="1" x14ac:dyDescent="0.3">
      <c r="A15" s="182"/>
      <c r="B15" s="183"/>
      <c r="C15" s="184"/>
      <c r="D15" s="185"/>
      <c r="E15" s="144"/>
      <c r="F15" s="145"/>
      <c r="G15" s="885"/>
      <c r="H15" s="872"/>
      <c r="I15" s="186"/>
      <c r="J15" s="179"/>
      <c r="K15" s="900"/>
      <c r="L15" s="918"/>
      <c r="M15" s="144"/>
      <c r="N15" s="326"/>
      <c r="O15" s="853"/>
      <c r="P15" s="928"/>
    </row>
    <row r="16" spans="1:16" x14ac:dyDescent="0.3">
      <c r="A16" s="73" t="s">
        <v>138</v>
      </c>
      <c r="B16" s="1461" t="s">
        <v>139</v>
      </c>
      <c r="C16" s="1477"/>
      <c r="D16" s="1477"/>
      <c r="E16" s="151">
        <f t="shared" ref="E16:M16" si="3">SUM(E17:E41)</f>
        <v>107366</v>
      </c>
      <c r="F16" s="76">
        <f t="shared" si="3"/>
        <v>110789</v>
      </c>
      <c r="G16" s="832">
        <f>SUM(G17:G41)</f>
        <v>74821.539999999994</v>
      </c>
      <c r="H16" s="876">
        <f>PRODUCT(G16/F16,100)</f>
        <v>67.535170459161094</v>
      </c>
      <c r="I16" s="151">
        <f t="shared" si="3"/>
        <v>131000</v>
      </c>
      <c r="J16" s="76">
        <f t="shared" si="3"/>
        <v>129000</v>
      </c>
      <c r="K16" s="832">
        <f>SUM(K17:K41)</f>
        <v>9023.18</v>
      </c>
      <c r="L16" s="876">
        <f>PRODUCT(K16/J16,100)</f>
        <v>6.9947131782945728</v>
      </c>
      <c r="M16" s="151">
        <f t="shared" si="3"/>
        <v>238366</v>
      </c>
      <c r="N16" s="33">
        <f t="shared" ref="N16:N44" si="4">SUM(F16,J16)</f>
        <v>239789</v>
      </c>
      <c r="O16" s="852">
        <f t="shared" ref="O16:O44" si="5">SUM(G16,K16)</f>
        <v>83844.72</v>
      </c>
      <c r="P16" s="929">
        <f>PRODUCT(O16/N16,100)</f>
        <v>34.966040977692892</v>
      </c>
    </row>
    <row r="17" spans="1:16" ht="28.95" customHeight="1" x14ac:dyDescent="0.3">
      <c r="A17" s="172"/>
      <c r="B17" s="86" t="s">
        <v>17</v>
      </c>
      <c r="C17" s="187" t="s">
        <v>27</v>
      </c>
      <c r="D17" s="80" t="s">
        <v>39</v>
      </c>
      <c r="E17" s="144">
        <v>32673</v>
      </c>
      <c r="F17" s="145">
        <v>32673</v>
      </c>
      <c r="G17" s="885">
        <v>23505.69</v>
      </c>
      <c r="H17" s="872">
        <f t="shared" ref="H17:H37" si="6">PRODUCT(G17/F17,100)</f>
        <v>71.942245891102743</v>
      </c>
      <c r="I17" s="141"/>
      <c r="J17" s="82"/>
      <c r="K17" s="834"/>
      <c r="L17" s="873"/>
      <c r="M17" s="141">
        <f>SUM(E17)</f>
        <v>32673</v>
      </c>
      <c r="N17" s="223">
        <f t="shared" si="4"/>
        <v>32673</v>
      </c>
      <c r="O17" s="894">
        <f t="shared" si="5"/>
        <v>23505.69</v>
      </c>
      <c r="P17" s="848">
        <f t="shared" ref="P17:P41" si="7">PRODUCT(O17/N17,100)</f>
        <v>71.942245891102743</v>
      </c>
    </row>
    <row r="18" spans="1:16" ht="16.95" customHeight="1" x14ac:dyDescent="0.3">
      <c r="A18" s="172"/>
      <c r="B18" s="85" t="s">
        <v>17</v>
      </c>
      <c r="C18" s="177">
        <v>614</v>
      </c>
      <c r="D18" s="52" t="s">
        <v>140</v>
      </c>
      <c r="E18" s="150">
        <v>200</v>
      </c>
      <c r="F18" s="93">
        <v>200</v>
      </c>
      <c r="G18" s="835">
        <v>0</v>
      </c>
      <c r="H18" s="872">
        <f t="shared" si="6"/>
        <v>0</v>
      </c>
      <c r="I18" s="141"/>
      <c r="J18" s="82"/>
      <c r="K18" s="834"/>
      <c r="L18" s="873"/>
      <c r="M18" s="141">
        <f>SUM(E18)</f>
        <v>200</v>
      </c>
      <c r="N18" s="223">
        <f t="shared" si="4"/>
        <v>200</v>
      </c>
      <c r="O18" s="894">
        <f t="shared" si="5"/>
        <v>0</v>
      </c>
      <c r="P18" s="848">
        <f t="shared" si="7"/>
        <v>0</v>
      </c>
    </row>
    <row r="19" spans="1:16" x14ac:dyDescent="0.3">
      <c r="A19" s="172"/>
      <c r="B19" s="85" t="s">
        <v>17</v>
      </c>
      <c r="C19" s="177">
        <v>637016</v>
      </c>
      <c r="D19" s="51" t="s">
        <v>36</v>
      </c>
      <c r="E19" s="150">
        <v>236</v>
      </c>
      <c r="F19" s="93">
        <v>236</v>
      </c>
      <c r="G19" s="835">
        <v>154.36000000000001</v>
      </c>
      <c r="H19" s="872">
        <f t="shared" si="6"/>
        <v>65.406779661016955</v>
      </c>
      <c r="I19" s="141"/>
      <c r="J19" s="82"/>
      <c r="K19" s="834"/>
      <c r="L19" s="873"/>
      <c r="M19" s="141">
        <v>236</v>
      </c>
      <c r="N19" s="223">
        <f t="shared" si="4"/>
        <v>236</v>
      </c>
      <c r="O19" s="894">
        <f t="shared" si="5"/>
        <v>154.36000000000001</v>
      </c>
      <c r="P19" s="848">
        <f t="shared" si="7"/>
        <v>65.406779661016955</v>
      </c>
    </row>
    <row r="20" spans="1:16" x14ac:dyDescent="0.3">
      <c r="A20" s="172"/>
      <c r="B20" s="85" t="s">
        <v>17</v>
      </c>
      <c r="C20" s="177">
        <v>637014</v>
      </c>
      <c r="D20" s="51" t="s">
        <v>52</v>
      </c>
      <c r="E20" s="150">
        <v>1830</v>
      </c>
      <c r="F20" s="93">
        <v>1830</v>
      </c>
      <c r="G20" s="835">
        <v>1750.51</v>
      </c>
      <c r="H20" s="872">
        <f t="shared" si="6"/>
        <v>95.656284153005473</v>
      </c>
      <c r="I20" s="141"/>
      <c r="J20" s="82"/>
      <c r="K20" s="834"/>
      <c r="L20" s="873"/>
      <c r="M20" s="141">
        <v>1830</v>
      </c>
      <c r="N20" s="223">
        <f t="shared" si="4"/>
        <v>1830</v>
      </c>
      <c r="O20" s="894">
        <f t="shared" si="5"/>
        <v>1750.51</v>
      </c>
      <c r="P20" s="848">
        <f t="shared" si="7"/>
        <v>95.656284153005473</v>
      </c>
    </row>
    <row r="21" spans="1:16" x14ac:dyDescent="0.3">
      <c r="A21" s="188"/>
      <c r="B21" s="36" t="s">
        <v>17</v>
      </c>
      <c r="C21" s="177">
        <v>633001</v>
      </c>
      <c r="D21" s="216" t="s">
        <v>141</v>
      </c>
      <c r="E21" s="141">
        <v>1100</v>
      </c>
      <c r="F21" s="82">
        <v>3100</v>
      </c>
      <c r="G21" s="834">
        <v>2617.9</v>
      </c>
      <c r="H21" s="872">
        <f t="shared" si="6"/>
        <v>84.448387096774198</v>
      </c>
      <c r="I21" s="189"/>
      <c r="J21" s="190"/>
      <c r="K21" s="901"/>
      <c r="L21" s="919"/>
      <c r="M21" s="141">
        <f>SUM(E21)</f>
        <v>1100</v>
      </c>
      <c r="N21" s="223">
        <f t="shared" si="4"/>
        <v>3100</v>
      </c>
      <c r="O21" s="894">
        <f t="shared" si="5"/>
        <v>2617.9</v>
      </c>
      <c r="P21" s="848">
        <f t="shared" si="7"/>
        <v>84.448387096774198</v>
      </c>
    </row>
    <row r="22" spans="1:16" x14ac:dyDescent="0.3">
      <c r="A22" s="188"/>
      <c r="B22" s="36" t="s">
        <v>17</v>
      </c>
      <c r="C22" s="177">
        <v>633003</v>
      </c>
      <c r="D22" s="216" t="s">
        <v>142</v>
      </c>
      <c r="E22" s="141"/>
      <c r="F22" s="82">
        <v>0</v>
      </c>
      <c r="G22" s="834">
        <v>1</v>
      </c>
      <c r="H22" s="872" t="e">
        <f t="shared" si="6"/>
        <v>#DIV/0!</v>
      </c>
      <c r="I22" s="189"/>
      <c r="J22" s="190"/>
      <c r="K22" s="901"/>
      <c r="L22" s="919"/>
      <c r="M22" s="141"/>
      <c r="N22" s="223">
        <f t="shared" si="4"/>
        <v>0</v>
      </c>
      <c r="O22" s="894">
        <f t="shared" si="5"/>
        <v>1</v>
      </c>
      <c r="P22" s="848" t="e">
        <f t="shared" si="7"/>
        <v>#DIV/0!</v>
      </c>
    </row>
    <row r="23" spans="1:16" ht="28.2" customHeight="1" x14ac:dyDescent="0.3">
      <c r="A23" s="188"/>
      <c r="B23" s="36" t="s">
        <v>17</v>
      </c>
      <c r="C23" s="177">
        <v>633004</v>
      </c>
      <c r="D23" s="37" t="s">
        <v>143</v>
      </c>
      <c r="E23" s="141">
        <v>700</v>
      </c>
      <c r="F23" s="82">
        <v>700</v>
      </c>
      <c r="G23" s="834">
        <v>442.6</v>
      </c>
      <c r="H23" s="872">
        <f t="shared" si="6"/>
        <v>63.228571428571435</v>
      </c>
      <c r="I23" s="189"/>
      <c r="J23" s="190"/>
      <c r="K23" s="901"/>
      <c r="L23" s="919"/>
      <c r="M23" s="141">
        <f>SUM(E23)</f>
        <v>700</v>
      </c>
      <c r="N23" s="223">
        <f t="shared" si="4"/>
        <v>700</v>
      </c>
      <c r="O23" s="894">
        <f t="shared" si="5"/>
        <v>442.6</v>
      </c>
      <c r="P23" s="848">
        <f t="shared" si="7"/>
        <v>63.228571428571435</v>
      </c>
    </row>
    <row r="24" spans="1:16" ht="20.25" customHeight="1" x14ac:dyDescent="0.3">
      <c r="A24" s="188"/>
      <c r="B24" s="36" t="s">
        <v>17</v>
      </c>
      <c r="C24" s="177">
        <v>633005</v>
      </c>
      <c r="D24" s="37" t="s">
        <v>144</v>
      </c>
      <c r="E24" s="141">
        <v>0</v>
      </c>
      <c r="F24" s="82">
        <v>1423</v>
      </c>
      <c r="G24" s="834">
        <v>1423.2</v>
      </c>
      <c r="H24" s="872">
        <f t="shared" si="6"/>
        <v>100.01405481377373</v>
      </c>
      <c r="I24" s="189"/>
      <c r="J24" s="190"/>
      <c r="K24" s="901"/>
      <c r="L24" s="919"/>
      <c r="M24" s="141"/>
      <c r="N24" s="223">
        <f t="shared" si="4"/>
        <v>1423</v>
      </c>
      <c r="O24" s="894">
        <f t="shared" si="5"/>
        <v>1423.2</v>
      </c>
      <c r="P24" s="848">
        <f t="shared" si="7"/>
        <v>100.01405481377373</v>
      </c>
    </row>
    <row r="25" spans="1:16" x14ac:dyDescent="0.3">
      <c r="A25" s="172"/>
      <c r="B25" s="85" t="s">
        <v>17</v>
      </c>
      <c r="C25" s="177">
        <v>633006</v>
      </c>
      <c r="D25" s="51" t="s">
        <v>145</v>
      </c>
      <c r="E25" s="141">
        <v>1100</v>
      </c>
      <c r="F25" s="82">
        <v>1600</v>
      </c>
      <c r="G25" s="834">
        <v>1671.6</v>
      </c>
      <c r="H25" s="872">
        <f t="shared" si="6"/>
        <v>104.47499999999998</v>
      </c>
      <c r="I25" s="141"/>
      <c r="J25" s="82"/>
      <c r="K25" s="834"/>
      <c r="L25" s="873"/>
      <c r="M25" s="141">
        <f>SUM(E25)</f>
        <v>1100</v>
      </c>
      <c r="N25" s="223">
        <f t="shared" si="4"/>
        <v>1600</v>
      </c>
      <c r="O25" s="894">
        <f t="shared" si="5"/>
        <v>1671.6</v>
      </c>
      <c r="P25" s="848">
        <f t="shared" si="7"/>
        <v>104.47499999999998</v>
      </c>
    </row>
    <row r="26" spans="1:16" x14ac:dyDescent="0.3">
      <c r="A26" s="172"/>
      <c r="B26" s="85" t="s">
        <v>17</v>
      </c>
      <c r="C26" s="177">
        <v>633006</v>
      </c>
      <c r="D26" s="51" t="s">
        <v>146</v>
      </c>
      <c r="E26" s="141">
        <v>300</v>
      </c>
      <c r="F26" s="82">
        <v>300</v>
      </c>
      <c r="G26" s="834">
        <v>0</v>
      </c>
      <c r="H26" s="872">
        <f t="shared" si="6"/>
        <v>0</v>
      </c>
      <c r="I26" s="141"/>
      <c r="J26" s="82"/>
      <c r="K26" s="834"/>
      <c r="L26" s="873"/>
      <c r="M26" s="150">
        <f>SUM(E26)</f>
        <v>300</v>
      </c>
      <c r="N26" s="223">
        <f t="shared" si="4"/>
        <v>300</v>
      </c>
      <c r="O26" s="894">
        <f t="shared" si="5"/>
        <v>0</v>
      </c>
      <c r="P26" s="848">
        <f t="shared" si="7"/>
        <v>0</v>
      </c>
    </row>
    <row r="27" spans="1:16" ht="26.4" customHeight="1" x14ac:dyDescent="0.3">
      <c r="A27" s="172"/>
      <c r="B27" s="85" t="s">
        <v>17</v>
      </c>
      <c r="C27" s="177">
        <v>633010</v>
      </c>
      <c r="D27" s="52" t="s">
        <v>147</v>
      </c>
      <c r="E27" s="150">
        <v>70</v>
      </c>
      <c r="F27" s="93">
        <v>70</v>
      </c>
      <c r="G27" s="835">
        <v>11</v>
      </c>
      <c r="H27" s="872">
        <f t="shared" si="6"/>
        <v>15.714285714285714</v>
      </c>
      <c r="I27" s="141"/>
      <c r="J27" s="82"/>
      <c r="K27" s="834"/>
      <c r="L27" s="873"/>
      <c r="M27" s="150">
        <v>70</v>
      </c>
      <c r="N27" s="223">
        <f t="shared" si="4"/>
        <v>70</v>
      </c>
      <c r="O27" s="894">
        <f t="shared" si="5"/>
        <v>11</v>
      </c>
      <c r="P27" s="848">
        <f t="shared" si="7"/>
        <v>15.714285714285714</v>
      </c>
    </row>
    <row r="28" spans="1:16" ht="33" customHeight="1" x14ac:dyDescent="0.3">
      <c r="A28" s="193"/>
      <c r="B28" s="44" t="s">
        <v>17</v>
      </c>
      <c r="C28" s="187">
        <v>635006</v>
      </c>
      <c r="D28" s="80" t="s">
        <v>791</v>
      </c>
      <c r="E28" s="144">
        <v>30000</v>
      </c>
      <c r="F28" s="145">
        <v>30000</v>
      </c>
      <c r="G28" s="885">
        <v>22531.57</v>
      </c>
      <c r="H28" s="872">
        <f t="shared" si="6"/>
        <v>75.105233333333331</v>
      </c>
      <c r="I28" s="150"/>
      <c r="J28" s="93"/>
      <c r="K28" s="835"/>
      <c r="L28" s="872"/>
      <c r="M28" s="150">
        <v>30000</v>
      </c>
      <c r="N28" s="1328">
        <f t="shared" si="4"/>
        <v>30000</v>
      </c>
      <c r="O28" s="894">
        <f t="shared" si="5"/>
        <v>22531.57</v>
      </c>
      <c r="P28" s="848">
        <f t="shared" si="7"/>
        <v>75.105233333333331</v>
      </c>
    </row>
    <row r="29" spans="1:16" ht="27.75" customHeight="1" x14ac:dyDescent="0.3">
      <c r="A29" s="193"/>
      <c r="B29" s="55" t="s">
        <v>17</v>
      </c>
      <c r="C29" s="194">
        <v>635006</v>
      </c>
      <c r="D29" s="91" t="s">
        <v>148</v>
      </c>
      <c r="E29" s="150">
        <v>4000</v>
      </c>
      <c r="F29" s="93">
        <v>4000</v>
      </c>
      <c r="G29" s="835">
        <v>2392.1999999999998</v>
      </c>
      <c r="H29" s="872">
        <f t="shared" si="6"/>
        <v>59.805</v>
      </c>
      <c r="I29" s="150"/>
      <c r="J29" s="93"/>
      <c r="K29" s="835"/>
      <c r="L29" s="872"/>
      <c r="M29" s="150">
        <v>4000</v>
      </c>
      <c r="N29" s="223">
        <f t="shared" si="4"/>
        <v>4000</v>
      </c>
      <c r="O29" s="894">
        <f t="shared" si="5"/>
        <v>2392.1999999999998</v>
      </c>
      <c r="P29" s="848">
        <f t="shared" si="7"/>
        <v>59.805</v>
      </c>
    </row>
    <row r="30" spans="1:16" x14ac:dyDescent="0.3">
      <c r="A30" s="193"/>
      <c r="B30" s="55" t="s">
        <v>17</v>
      </c>
      <c r="C30" s="194">
        <v>636002</v>
      </c>
      <c r="D30" s="158" t="s">
        <v>149</v>
      </c>
      <c r="E30" s="150">
        <v>48</v>
      </c>
      <c r="F30" s="93">
        <v>48</v>
      </c>
      <c r="G30" s="835">
        <v>0</v>
      </c>
      <c r="H30" s="872">
        <f t="shared" si="6"/>
        <v>0</v>
      </c>
      <c r="I30" s="150"/>
      <c r="J30" s="93"/>
      <c r="K30" s="835"/>
      <c r="L30" s="872"/>
      <c r="M30" s="150">
        <v>48</v>
      </c>
      <c r="N30" s="223">
        <f t="shared" si="4"/>
        <v>48</v>
      </c>
      <c r="O30" s="894">
        <f t="shared" si="5"/>
        <v>0</v>
      </c>
      <c r="P30" s="848">
        <f t="shared" si="7"/>
        <v>0</v>
      </c>
    </row>
    <row r="31" spans="1:16" x14ac:dyDescent="0.3">
      <c r="A31" s="172"/>
      <c r="B31" s="36" t="s">
        <v>17</v>
      </c>
      <c r="C31" s="177">
        <v>637004</v>
      </c>
      <c r="D31" s="51" t="s">
        <v>150</v>
      </c>
      <c r="E31" s="141">
        <v>11350</v>
      </c>
      <c r="F31" s="82">
        <v>11350</v>
      </c>
      <c r="G31" s="834">
        <v>3358.78</v>
      </c>
      <c r="H31" s="872">
        <f t="shared" si="6"/>
        <v>29.592775330396474</v>
      </c>
      <c r="I31" s="141"/>
      <c r="J31" s="82"/>
      <c r="K31" s="834"/>
      <c r="L31" s="873"/>
      <c r="M31" s="141">
        <f>SUM(E31)</f>
        <v>11350</v>
      </c>
      <c r="N31" s="223">
        <f t="shared" si="4"/>
        <v>11350</v>
      </c>
      <c r="O31" s="894">
        <f t="shared" si="5"/>
        <v>3358.78</v>
      </c>
      <c r="P31" s="848">
        <f t="shared" si="7"/>
        <v>29.592775330396474</v>
      </c>
    </row>
    <row r="32" spans="1:16" x14ac:dyDescent="0.3">
      <c r="A32" s="172"/>
      <c r="B32" s="36" t="s">
        <v>17</v>
      </c>
      <c r="C32" s="177">
        <v>637004</v>
      </c>
      <c r="D32" s="51" t="s">
        <v>151</v>
      </c>
      <c r="E32" s="141">
        <v>500</v>
      </c>
      <c r="F32" s="82">
        <v>0</v>
      </c>
      <c r="G32" s="834">
        <v>0</v>
      </c>
      <c r="H32" s="872" t="e">
        <f t="shared" si="6"/>
        <v>#DIV/0!</v>
      </c>
      <c r="I32" s="141"/>
      <c r="J32" s="82"/>
      <c r="K32" s="834"/>
      <c r="L32" s="873"/>
      <c r="M32" s="141">
        <v>500</v>
      </c>
      <c r="N32" s="223">
        <f t="shared" si="4"/>
        <v>0</v>
      </c>
      <c r="O32" s="894">
        <f t="shared" si="5"/>
        <v>0</v>
      </c>
      <c r="P32" s="848" t="e">
        <f t="shared" si="7"/>
        <v>#DIV/0!</v>
      </c>
    </row>
    <row r="33" spans="1:16" s="195" customFormat="1" ht="28.2" customHeight="1" x14ac:dyDescent="0.3">
      <c r="A33" s="193"/>
      <c r="B33" s="36" t="s">
        <v>17</v>
      </c>
      <c r="C33" s="177">
        <v>637004</v>
      </c>
      <c r="D33" s="52" t="s">
        <v>152</v>
      </c>
      <c r="E33" s="141">
        <v>5500</v>
      </c>
      <c r="F33" s="82">
        <v>5500</v>
      </c>
      <c r="G33" s="834">
        <v>3530.88</v>
      </c>
      <c r="H33" s="872">
        <f t="shared" si="6"/>
        <v>64.197818181818192</v>
      </c>
      <c r="I33" s="150"/>
      <c r="J33" s="93"/>
      <c r="K33" s="835"/>
      <c r="L33" s="872"/>
      <c r="M33" s="150">
        <f>SUM(E33)</f>
        <v>5500</v>
      </c>
      <c r="N33" s="223">
        <f t="shared" si="4"/>
        <v>5500</v>
      </c>
      <c r="O33" s="894">
        <f t="shared" si="5"/>
        <v>3530.88</v>
      </c>
      <c r="P33" s="848">
        <f t="shared" si="7"/>
        <v>64.197818181818192</v>
      </c>
    </row>
    <row r="34" spans="1:16" ht="28.5" customHeight="1" x14ac:dyDescent="0.3">
      <c r="A34" s="172"/>
      <c r="B34" s="36" t="s">
        <v>17</v>
      </c>
      <c r="C34" s="177">
        <v>637005</v>
      </c>
      <c r="D34" s="52" t="s">
        <v>153</v>
      </c>
      <c r="E34" s="141">
        <v>1659</v>
      </c>
      <c r="F34" s="82">
        <v>1659</v>
      </c>
      <c r="G34" s="834">
        <v>1659</v>
      </c>
      <c r="H34" s="872">
        <f t="shared" si="6"/>
        <v>100</v>
      </c>
      <c r="I34" s="141"/>
      <c r="J34" s="82"/>
      <c r="K34" s="834"/>
      <c r="L34" s="873"/>
      <c r="M34" s="141">
        <v>1659</v>
      </c>
      <c r="N34" s="223">
        <f t="shared" si="4"/>
        <v>1659</v>
      </c>
      <c r="O34" s="894">
        <f t="shared" si="5"/>
        <v>1659</v>
      </c>
      <c r="P34" s="848">
        <f t="shared" si="7"/>
        <v>100</v>
      </c>
    </row>
    <row r="35" spans="1:16" x14ac:dyDescent="0.3">
      <c r="A35" s="172"/>
      <c r="B35" s="36" t="s">
        <v>17</v>
      </c>
      <c r="C35" s="177">
        <v>637015</v>
      </c>
      <c r="D35" s="51" t="s">
        <v>154</v>
      </c>
      <c r="E35" s="141">
        <v>15000</v>
      </c>
      <c r="F35" s="82">
        <v>15000</v>
      </c>
      <c r="G35" s="908">
        <v>9402.81</v>
      </c>
      <c r="H35" s="872">
        <f t="shared" si="6"/>
        <v>62.685399999999994</v>
      </c>
      <c r="I35" s="196"/>
      <c r="J35" s="82"/>
      <c r="K35" s="834"/>
      <c r="L35" s="873"/>
      <c r="M35" s="141">
        <f>SUM(E35)</f>
        <v>15000</v>
      </c>
      <c r="N35" s="223">
        <f t="shared" si="4"/>
        <v>15000</v>
      </c>
      <c r="O35" s="894">
        <f t="shared" si="5"/>
        <v>9402.81</v>
      </c>
      <c r="P35" s="848">
        <f t="shared" si="7"/>
        <v>62.685399999999994</v>
      </c>
    </row>
    <row r="36" spans="1:16" x14ac:dyDescent="0.3">
      <c r="A36" s="35"/>
      <c r="B36" s="36" t="s">
        <v>17</v>
      </c>
      <c r="C36" s="36" t="s">
        <v>155</v>
      </c>
      <c r="D36" s="51" t="s">
        <v>156</v>
      </c>
      <c r="E36" s="38">
        <v>1100</v>
      </c>
      <c r="F36" s="808">
        <v>1100</v>
      </c>
      <c r="G36" s="812">
        <v>121</v>
      </c>
      <c r="H36" s="872">
        <f t="shared" si="6"/>
        <v>11</v>
      </c>
      <c r="I36" s="141"/>
      <c r="J36" s="82"/>
      <c r="K36" s="834"/>
      <c r="L36" s="873"/>
      <c r="M36" s="47">
        <v>1100</v>
      </c>
      <c r="N36" s="223">
        <f t="shared" si="4"/>
        <v>1100</v>
      </c>
      <c r="O36" s="894">
        <f t="shared" si="5"/>
        <v>121</v>
      </c>
      <c r="P36" s="848">
        <f t="shared" si="7"/>
        <v>11</v>
      </c>
    </row>
    <row r="37" spans="1:16" ht="17.399999999999999" customHeight="1" x14ac:dyDescent="0.3">
      <c r="A37" s="172"/>
      <c r="B37" s="36" t="s">
        <v>17</v>
      </c>
      <c r="C37" s="177">
        <v>642015</v>
      </c>
      <c r="D37" s="52" t="s">
        <v>57</v>
      </c>
      <c r="E37" s="141">
        <v>0</v>
      </c>
      <c r="F37" s="82">
        <v>0</v>
      </c>
      <c r="G37" s="909">
        <v>247.44</v>
      </c>
      <c r="H37" s="872" t="e">
        <f t="shared" si="6"/>
        <v>#DIV/0!</v>
      </c>
      <c r="I37" s="197"/>
      <c r="J37" s="82"/>
      <c r="K37" s="834"/>
      <c r="L37" s="873"/>
      <c r="M37" s="144">
        <v>0</v>
      </c>
      <c r="N37" s="223">
        <f t="shared" si="4"/>
        <v>0</v>
      </c>
      <c r="O37" s="894">
        <f t="shared" si="5"/>
        <v>247.44</v>
      </c>
      <c r="P37" s="848" t="e">
        <f t="shared" si="7"/>
        <v>#DIV/0!</v>
      </c>
    </row>
    <row r="38" spans="1:16" x14ac:dyDescent="0.3">
      <c r="A38" s="172"/>
      <c r="B38" s="36" t="s">
        <v>17</v>
      </c>
      <c r="C38" s="177">
        <v>713001</v>
      </c>
      <c r="D38" s="51" t="s">
        <v>157</v>
      </c>
      <c r="E38" s="141">
        <v>0</v>
      </c>
      <c r="F38" s="82"/>
      <c r="G38" s="834"/>
      <c r="H38" s="872"/>
      <c r="I38" s="141">
        <v>2000</v>
      </c>
      <c r="J38" s="82">
        <v>0</v>
      </c>
      <c r="K38" s="834">
        <v>0</v>
      </c>
      <c r="L38" s="920"/>
      <c r="M38" s="141">
        <v>2000</v>
      </c>
      <c r="N38" s="223">
        <f t="shared" si="4"/>
        <v>0</v>
      </c>
      <c r="O38" s="894">
        <f t="shared" si="5"/>
        <v>0</v>
      </c>
      <c r="P38" s="848" t="e">
        <f t="shared" si="7"/>
        <v>#DIV/0!</v>
      </c>
    </row>
    <row r="39" spans="1:16" ht="41.4" customHeight="1" x14ac:dyDescent="0.3">
      <c r="A39" s="172"/>
      <c r="B39" s="44" t="s">
        <v>158</v>
      </c>
      <c r="C39" s="187">
        <v>717002</v>
      </c>
      <c r="D39" s="80" t="s">
        <v>159</v>
      </c>
      <c r="E39" s="144">
        <v>0</v>
      </c>
      <c r="F39" s="145"/>
      <c r="G39" s="885"/>
      <c r="H39" s="872"/>
      <c r="I39" s="144">
        <v>120000</v>
      </c>
      <c r="J39" s="145">
        <v>120000</v>
      </c>
      <c r="K39" s="885">
        <v>0</v>
      </c>
      <c r="L39" s="920">
        <f t="shared" ref="L39:L41" si="8">PRODUCT(K39/J39,100)</f>
        <v>0</v>
      </c>
      <c r="M39" s="144">
        <f>SUM(I39)</f>
        <v>120000</v>
      </c>
      <c r="N39" s="223">
        <f t="shared" si="4"/>
        <v>120000</v>
      </c>
      <c r="O39" s="894">
        <f t="shared" si="5"/>
        <v>0</v>
      </c>
      <c r="P39" s="848">
        <f t="shared" si="7"/>
        <v>0</v>
      </c>
    </row>
    <row r="40" spans="1:16" ht="27.75" customHeight="1" x14ac:dyDescent="0.3">
      <c r="A40" s="172"/>
      <c r="B40" s="36" t="s">
        <v>158</v>
      </c>
      <c r="C40" s="198">
        <v>717002</v>
      </c>
      <c r="D40" s="52" t="s">
        <v>160</v>
      </c>
      <c r="E40" s="141">
        <v>0</v>
      </c>
      <c r="F40" s="82"/>
      <c r="G40" s="834"/>
      <c r="H40" s="872"/>
      <c r="I40" s="150">
        <v>0</v>
      </c>
      <c r="J40" s="93">
        <v>0</v>
      </c>
      <c r="K40" s="835">
        <v>0</v>
      </c>
      <c r="L40" s="920"/>
      <c r="M40" s="186">
        <v>0</v>
      </c>
      <c r="N40" s="223">
        <f t="shared" si="4"/>
        <v>0</v>
      </c>
      <c r="O40" s="894">
        <f t="shared" si="5"/>
        <v>0</v>
      </c>
      <c r="P40" s="848" t="e">
        <f t="shared" si="7"/>
        <v>#DIV/0!</v>
      </c>
    </row>
    <row r="41" spans="1:16" ht="27.75" customHeight="1" x14ac:dyDescent="0.3">
      <c r="A41" s="172"/>
      <c r="B41" s="36" t="s">
        <v>115</v>
      </c>
      <c r="C41" s="177">
        <v>717001</v>
      </c>
      <c r="D41" s="52" t="s">
        <v>161</v>
      </c>
      <c r="E41" s="141">
        <v>0</v>
      </c>
      <c r="F41" s="82"/>
      <c r="G41" s="834"/>
      <c r="H41" s="872"/>
      <c r="I41" s="141">
        <v>9000</v>
      </c>
      <c r="J41" s="82">
        <v>9000</v>
      </c>
      <c r="K41" s="834">
        <v>9023.18</v>
      </c>
      <c r="L41" s="920">
        <f t="shared" si="8"/>
        <v>100.25755555555556</v>
      </c>
      <c r="M41" s="199">
        <f>SUM(I41)</f>
        <v>9000</v>
      </c>
      <c r="N41" s="82">
        <f t="shared" si="4"/>
        <v>9000</v>
      </c>
      <c r="O41" s="894">
        <f t="shared" si="5"/>
        <v>9023.18</v>
      </c>
      <c r="P41" s="848">
        <f t="shared" si="7"/>
        <v>100.25755555555556</v>
      </c>
    </row>
    <row r="42" spans="1:16" x14ac:dyDescent="0.3">
      <c r="A42" s="73" t="s">
        <v>162</v>
      </c>
      <c r="B42" s="1461" t="s">
        <v>163</v>
      </c>
      <c r="C42" s="1477"/>
      <c r="D42" s="1477"/>
      <c r="E42" s="151">
        <v>2000</v>
      </c>
      <c r="F42" s="76">
        <f>SUM(F43)</f>
        <v>2000</v>
      </c>
      <c r="G42" s="832">
        <v>1299.8</v>
      </c>
      <c r="H42" s="876">
        <f>PRODUCT(G42/F42,100)</f>
        <v>64.989999999999995</v>
      </c>
      <c r="I42" s="151"/>
      <c r="J42" s="76"/>
      <c r="K42" s="832"/>
      <c r="L42" s="869"/>
      <c r="M42" s="181">
        <f>SUM(M43)</f>
        <v>2000</v>
      </c>
      <c r="N42" s="33">
        <f t="shared" si="4"/>
        <v>2000</v>
      </c>
      <c r="O42" s="852">
        <f t="shared" si="5"/>
        <v>1299.8</v>
      </c>
      <c r="P42" s="929">
        <f>PRODUCT(O42/N42,100)</f>
        <v>64.989999999999995</v>
      </c>
    </row>
    <row r="43" spans="1:16" ht="28.95" customHeight="1" x14ac:dyDescent="0.3">
      <c r="A43" s="172"/>
      <c r="B43" s="36" t="s">
        <v>17</v>
      </c>
      <c r="C43" s="177">
        <v>637001</v>
      </c>
      <c r="D43" s="52" t="s">
        <v>74</v>
      </c>
      <c r="E43" s="141">
        <v>2000</v>
      </c>
      <c r="F43" s="82">
        <v>2000</v>
      </c>
      <c r="G43" s="834">
        <v>1299.8</v>
      </c>
      <c r="H43" s="872">
        <f>PRODUCT(G43/F43,100)</f>
        <v>64.989999999999995</v>
      </c>
      <c r="I43" s="141"/>
      <c r="J43" s="82"/>
      <c r="K43" s="834"/>
      <c r="L43" s="873"/>
      <c r="M43" s="199">
        <v>2000</v>
      </c>
      <c r="N43" s="82">
        <f t="shared" si="4"/>
        <v>2000</v>
      </c>
      <c r="O43" s="894">
        <f t="shared" si="5"/>
        <v>1299.8</v>
      </c>
      <c r="P43" s="928">
        <f>PRODUCT(O42/N42,100)</f>
        <v>64.989999999999995</v>
      </c>
    </row>
    <row r="44" spans="1:16" x14ac:dyDescent="0.3">
      <c r="A44" s="73" t="s">
        <v>164</v>
      </c>
      <c r="B44" s="1472" t="s">
        <v>165</v>
      </c>
      <c r="C44" s="1473"/>
      <c r="D44" s="1473"/>
      <c r="E44" s="151">
        <f>SUM(E45:E56)</f>
        <v>20399</v>
      </c>
      <c r="F44" s="76">
        <f>SUM(F45:F56)</f>
        <v>20399</v>
      </c>
      <c r="G44" s="832">
        <f>SUM(G45:G56)</f>
        <v>15479.34</v>
      </c>
      <c r="H44" s="876">
        <f>PRODUCT(G44/F44,100)</f>
        <v>75.882837393989902</v>
      </c>
      <c r="I44" s="151">
        <f>SUM(I45:I56)</f>
        <v>26000</v>
      </c>
      <c r="J44" s="76">
        <f>SUM(J45:J56)</f>
        <v>26000</v>
      </c>
      <c r="K44" s="832">
        <f>SUM(K45:K56)</f>
        <v>8166.36</v>
      </c>
      <c r="L44" s="876">
        <f>PRODUCT(K44/J44,100)</f>
        <v>31.409076923076924</v>
      </c>
      <c r="M44" s="181">
        <f>SUM(M45:M56)</f>
        <v>46399</v>
      </c>
      <c r="N44" s="33">
        <f t="shared" si="4"/>
        <v>46399</v>
      </c>
      <c r="O44" s="852">
        <f t="shared" si="5"/>
        <v>23645.7</v>
      </c>
      <c r="P44" s="929">
        <f>PRODUCT(O44/N44,100)</f>
        <v>50.961658656436562</v>
      </c>
    </row>
    <row r="45" spans="1:16" ht="18.600000000000001" customHeight="1" x14ac:dyDescent="0.3">
      <c r="A45" s="172"/>
      <c r="B45" s="85" t="s">
        <v>17</v>
      </c>
      <c r="C45" s="177" t="s">
        <v>27</v>
      </c>
      <c r="D45" s="52" t="s">
        <v>166</v>
      </c>
      <c r="E45" s="141">
        <v>6530</v>
      </c>
      <c r="F45" s="82">
        <v>6530</v>
      </c>
      <c r="G45" s="834">
        <v>6121.24</v>
      </c>
      <c r="H45" s="872">
        <f t="shared" ref="H45:H53" si="9">PRODUCT(G45/F45,100)</f>
        <v>93.740275650842264</v>
      </c>
      <c r="I45" s="141"/>
      <c r="J45" s="82"/>
      <c r="K45" s="834"/>
      <c r="L45" s="873"/>
      <c r="M45" s="141">
        <f>SUM(E45)</f>
        <v>6530</v>
      </c>
      <c r="N45" s="223">
        <f t="shared" ref="N45:N75" si="10">SUM(F45,J45)</f>
        <v>6530</v>
      </c>
      <c r="O45" s="894">
        <f t="shared" ref="O45:O75" si="11">SUM(G45,K45)</f>
        <v>6121.24</v>
      </c>
      <c r="P45" s="848">
        <f t="shared" ref="P45:P56" si="12">PRODUCT(O45/N45,100)</f>
        <v>93.740275650842264</v>
      </c>
    </row>
    <row r="46" spans="1:16" x14ac:dyDescent="0.3">
      <c r="A46" s="172"/>
      <c r="B46" s="86" t="s">
        <v>17</v>
      </c>
      <c r="C46" s="187">
        <v>637016</v>
      </c>
      <c r="D46" s="87" t="s">
        <v>36</v>
      </c>
      <c r="E46" s="144">
        <v>48</v>
      </c>
      <c r="F46" s="145">
        <v>48</v>
      </c>
      <c r="G46" s="885">
        <v>53.39</v>
      </c>
      <c r="H46" s="872">
        <f t="shared" si="9"/>
        <v>111.22916666666667</v>
      </c>
      <c r="I46" s="141"/>
      <c r="J46" s="82"/>
      <c r="K46" s="834"/>
      <c r="L46" s="873"/>
      <c r="M46" s="144">
        <v>48</v>
      </c>
      <c r="N46" s="223">
        <f t="shared" si="10"/>
        <v>48</v>
      </c>
      <c r="O46" s="894">
        <f t="shared" si="11"/>
        <v>53.39</v>
      </c>
      <c r="P46" s="848">
        <f t="shared" si="12"/>
        <v>111.22916666666667</v>
      </c>
    </row>
    <row r="47" spans="1:16" x14ac:dyDescent="0.3">
      <c r="A47" s="172"/>
      <c r="B47" s="85" t="s">
        <v>17</v>
      </c>
      <c r="C47" s="177">
        <v>637014</v>
      </c>
      <c r="D47" s="51" t="s">
        <v>52</v>
      </c>
      <c r="E47" s="141">
        <v>262</v>
      </c>
      <c r="F47" s="82">
        <v>262</v>
      </c>
      <c r="G47" s="834">
        <v>251.79</v>
      </c>
      <c r="H47" s="872">
        <f t="shared" si="9"/>
        <v>96.103053435114504</v>
      </c>
      <c r="I47" s="141"/>
      <c r="J47" s="82"/>
      <c r="K47" s="834"/>
      <c r="L47" s="873"/>
      <c r="M47" s="141">
        <v>262</v>
      </c>
      <c r="N47" s="223">
        <f t="shared" si="10"/>
        <v>262</v>
      </c>
      <c r="O47" s="894">
        <f t="shared" si="11"/>
        <v>251.79</v>
      </c>
      <c r="P47" s="848">
        <f t="shared" si="12"/>
        <v>96.103053435114504</v>
      </c>
    </row>
    <row r="48" spans="1:16" ht="28.2" customHeight="1" x14ac:dyDescent="0.3">
      <c r="A48" s="172"/>
      <c r="B48" s="86" t="s">
        <v>17</v>
      </c>
      <c r="C48" s="187">
        <v>631001</v>
      </c>
      <c r="D48" s="80" t="s">
        <v>43</v>
      </c>
      <c r="E48" s="144">
        <v>300</v>
      </c>
      <c r="F48" s="145">
        <v>490</v>
      </c>
      <c r="G48" s="885">
        <v>473.18</v>
      </c>
      <c r="H48" s="872">
        <f t="shared" si="9"/>
        <v>96.567346938775515</v>
      </c>
      <c r="I48" s="141"/>
      <c r="J48" s="82"/>
      <c r="K48" s="834"/>
      <c r="L48" s="873"/>
      <c r="M48" s="144">
        <v>300</v>
      </c>
      <c r="N48" s="1328">
        <f t="shared" si="10"/>
        <v>490</v>
      </c>
      <c r="O48" s="894">
        <f t="shared" si="11"/>
        <v>473.18</v>
      </c>
      <c r="P48" s="848">
        <f t="shared" si="12"/>
        <v>96.567346938775515</v>
      </c>
    </row>
    <row r="49" spans="1:16" ht="30" customHeight="1" x14ac:dyDescent="0.3">
      <c r="A49" s="172"/>
      <c r="B49" s="36" t="s">
        <v>17</v>
      </c>
      <c r="C49" s="933" t="s">
        <v>748</v>
      </c>
      <c r="D49" s="52" t="s">
        <v>797</v>
      </c>
      <c r="E49" s="141">
        <v>2000</v>
      </c>
      <c r="F49" s="145">
        <v>2990</v>
      </c>
      <c r="G49" s="834">
        <v>2484.52</v>
      </c>
      <c r="H49" s="872">
        <f t="shared" si="9"/>
        <v>83.094314381270905</v>
      </c>
      <c r="I49" s="141"/>
      <c r="J49" s="82"/>
      <c r="K49" s="834"/>
      <c r="L49" s="873"/>
      <c r="M49" s="141">
        <f>SUM(E49)</f>
        <v>2000</v>
      </c>
      <c r="N49" s="1328">
        <f t="shared" si="10"/>
        <v>2990</v>
      </c>
      <c r="O49" s="894">
        <f t="shared" si="11"/>
        <v>2484.52</v>
      </c>
      <c r="P49" s="848">
        <f t="shared" si="12"/>
        <v>83.094314381270905</v>
      </c>
    </row>
    <row r="50" spans="1:16" ht="30.75" customHeight="1" x14ac:dyDescent="0.3">
      <c r="A50" s="172"/>
      <c r="B50" s="36" t="s">
        <v>17</v>
      </c>
      <c r="C50" s="177">
        <v>633006</v>
      </c>
      <c r="D50" s="52" t="s">
        <v>792</v>
      </c>
      <c r="E50" s="141">
        <v>4000</v>
      </c>
      <c r="F50" s="145">
        <v>3310</v>
      </c>
      <c r="G50" s="834">
        <v>2317.91</v>
      </c>
      <c r="H50" s="872">
        <f t="shared" si="9"/>
        <v>70.027492447129902</v>
      </c>
      <c r="I50" s="141"/>
      <c r="J50" s="82"/>
      <c r="K50" s="834"/>
      <c r="L50" s="873"/>
      <c r="M50" s="141">
        <v>4000</v>
      </c>
      <c r="N50" s="1328">
        <f t="shared" si="10"/>
        <v>3310</v>
      </c>
      <c r="O50" s="894">
        <f t="shared" si="11"/>
        <v>2317.91</v>
      </c>
      <c r="P50" s="848">
        <f t="shared" si="12"/>
        <v>70.027492447129902</v>
      </c>
    </row>
    <row r="51" spans="1:16" ht="29.4" customHeight="1" x14ac:dyDescent="0.3">
      <c r="A51" s="172"/>
      <c r="B51" s="36" t="s">
        <v>17</v>
      </c>
      <c r="C51" s="200" t="s">
        <v>799</v>
      </c>
      <c r="D51" s="52" t="s">
        <v>798</v>
      </c>
      <c r="E51" s="141">
        <v>4000</v>
      </c>
      <c r="F51" s="145">
        <v>3510</v>
      </c>
      <c r="G51" s="834">
        <v>1841.49</v>
      </c>
      <c r="H51" s="872">
        <f t="shared" si="9"/>
        <v>52.464102564102568</v>
      </c>
      <c r="I51" s="141"/>
      <c r="J51" s="82"/>
      <c r="K51" s="834"/>
      <c r="L51" s="873"/>
      <c r="M51" s="141">
        <v>4000</v>
      </c>
      <c r="N51" s="1328">
        <f t="shared" si="10"/>
        <v>3510</v>
      </c>
      <c r="O51" s="894">
        <f t="shared" si="11"/>
        <v>1841.49</v>
      </c>
      <c r="P51" s="848">
        <f t="shared" si="12"/>
        <v>52.464102564102568</v>
      </c>
    </row>
    <row r="52" spans="1:16" ht="28.95" customHeight="1" x14ac:dyDescent="0.3">
      <c r="A52" s="172"/>
      <c r="B52" s="36" t="s">
        <v>17</v>
      </c>
      <c r="C52" s="200" t="s">
        <v>167</v>
      </c>
      <c r="D52" s="52" t="s">
        <v>168</v>
      </c>
      <c r="E52" s="141">
        <v>1510</v>
      </c>
      <c r="F52" s="82">
        <v>1510</v>
      </c>
      <c r="G52" s="834">
        <v>478.8</v>
      </c>
      <c r="H52" s="872">
        <f t="shared" si="9"/>
        <v>31.70860927152318</v>
      </c>
      <c r="I52" s="141"/>
      <c r="J52" s="82"/>
      <c r="K52" s="834"/>
      <c r="L52" s="873"/>
      <c r="M52" s="141">
        <v>1510</v>
      </c>
      <c r="N52" s="223">
        <f t="shared" si="10"/>
        <v>1510</v>
      </c>
      <c r="O52" s="894">
        <f t="shared" si="11"/>
        <v>478.8</v>
      </c>
      <c r="P52" s="848">
        <f t="shared" si="12"/>
        <v>31.70860927152318</v>
      </c>
    </row>
    <row r="53" spans="1:16" ht="28.2" customHeight="1" x14ac:dyDescent="0.3">
      <c r="A53" s="172"/>
      <c r="B53" s="36" t="s">
        <v>17</v>
      </c>
      <c r="C53" s="177">
        <v>636002</v>
      </c>
      <c r="D53" s="52" t="s">
        <v>169</v>
      </c>
      <c r="E53" s="141">
        <v>1749</v>
      </c>
      <c r="F53" s="82">
        <v>1749</v>
      </c>
      <c r="G53" s="834">
        <v>1457.02</v>
      </c>
      <c r="H53" s="872">
        <f t="shared" si="9"/>
        <v>83.305889079473985</v>
      </c>
      <c r="I53" s="141"/>
      <c r="J53" s="82"/>
      <c r="K53" s="834"/>
      <c r="L53" s="873"/>
      <c r="M53" s="141">
        <f>SUM(E53)</f>
        <v>1749</v>
      </c>
      <c r="N53" s="223">
        <f t="shared" si="10"/>
        <v>1749</v>
      </c>
      <c r="O53" s="894">
        <f t="shared" si="11"/>
        <v>1457.02</v>
      </c>
      <c r="P53" s="848">
        <f t="shared" si="12"/>
        <v>83.305889079473985</v>
      </c>
    </row>
    <row r="54" spans="1:16" ht="19.5" customHeight="1" x14ac:dyDescent="0.3">
      <c r="A54" s="172"/>
      <c r="B54" s="36" t="s">
        <v>115</v>
      </c>
      <c r="C54" s="177">
        <v>642015</v>
      </c>
      <c r="D54" s="52" t="s">
        <v>57</v>
      </c>
      <c r="E54" s="141"/>
      <c r="F54" s="82"/>
      <c r="G54" s="834"/>
      <c r="H54" s="872"/>
      <c r="I54" s="141"/>
      <c r="J54" s="82"/>
      <c r="K54" s="834"/>
      <c r="L54" s="873"/>
      <c r="M54" s="141">
        <v>0</v>
      </c>
      <c r="N54" s="223">
        <f t="shared" si="10"/>
        <v>0</v>
      </c>
      <c r="O54" s="894">
        <f t="shared" si="11"/>
        <v>0</v>
      </c>
      <c r="P54" s="848" t="e">
        <f t="shared" si="12"/>
        <v>#DIV/0!</v>
      </c>
    </row>
    <row r="55" spans="1:16" ht="41.25" customHeight="1" x14ac:dyDescent="0.3">
      <c r="A55" s="172"/>
      <c r="B55" s="36" t="s">
        <v>17</v>
      </c>
      <c r="C55" s="177">
        <v>713002</v>
      </c>
      <c r="D55" s="52" t="s">
        <v>170</v>
      </c>
      <c r="E55" s="141"/>
      <c r="F55" s="82"/>
      <c r="G55" s="834"/>
      <c r="H55" s="872"/>
      <c r="I55" s="141">
        <v>16000</v>
      </c>
      <c r="J55" s="82">
        <v>16000</v>
      </c>
      <c r="K55" s="834">
        <v>8166.36</v>
      </c>
      <c r="L55" s="920">
        <f>PRODUCT(K55/J55,100)</f>
        <v>51.039749999999998</v>
      </c>
      <c r="M55" s="199">
        <v>16000</v>
      </c>
      <c r="N55" s="223">
        <f t="shared" si="10"/>
        <v>16000</v>
      </c>
      <c r="O55" s="894">
        <f t="shared" si="11"/>
        <v>8166.36</v>
      </c>
      <c r="P55" s="848">
        <f t="shared" si="12"/>
        <v>51.039749999999998</v>
      </c>
    </row>
    <row r="56" spans="1:16" ht="40.200000000000003" customHeight="1" x14ac:dyDescent="0.3">
      <c r="A56" s="193"/>
      <c r="B56" s="44" t="s">
        <v>17</v>
      </c>
      <c r="C56" s="187">
        <v>717001</v>
      </c>
      <c r="D56" s="185" t="s">
        <v>171</v>
      </c>
      <c r="E56" s="144"/>
      <c r="F56" s="145"/>
      <c r="G56" s="885"/>
      <c r="H56" s="872"/>
      <c r="I56" s="144">
        <v>10000</v>
      </c>
      <c r="J56" s="145">
        <v>10000</v>
      </c>
      <c r="K56" s="885">
        <v>0</v>
      </c>
      <c r="L56" s="920">
        <f>PRODUCT(K56/J56,100)</f>
        <v>0</v>
      </c>
      <c r="M56" s="201">
        <f>SUM(I56)</f>
        <v>10000</v>
      </c>
      <c r="N56" s="82">
        <f t="shared" si="10"/>
        <v>10000</v>
      </c>
      <c r="O56" s="894">
        <f t="shared" si="11"/>
        <v>0</v>
      </c>
      <c r="P56" s="848">
        <f t="shared" si="12"/>
        <v>0</v>
      </c>
    </row>
    <row r="57" spans="1:16" x14ac:dyDescent="0.3">
      <c r="A57" s="73" t="s">
        <v>172</v>
      </c>
      <c r="B57" s="1472" t="s">
        <v>173</v>
      </c>
      <c r="C57" s="1473"/>
      <c r="D57" s="1473"/>
      <c r="E57" s="151">
        <f>SUM(E58:E70)</f>
        <v>33156</v>
      </c>
      <c r="F57" s="76">
        <f>SUM(F58:F70)</f>
        <v>33156</v>
      </c>
      <c r="G57" s="832">
        <f>SUM(G58:G70)</f>
        <v>29390.14</v>
      </c>
      <c r="H57" s="876">
        <f>PRODUCT(G57/F57,100)</f>
        <v>88.641995415611049</v>
      </c>
      <c r="I57" s="151">
        <v>0</v>
      </c>
      <c r="J57" s="76"/>
      <c r="K57" s="832"/>
      <c r="L57" s="869"/>
      <c r="M57" s="151">
        <f>SUM(M58:M70)</f>
        <v>33156</v>
      </c>
      <c r="N57" s="33">
        <f t="shared" si="10"/>
        <v>33156</v>
      </c>
      <c r="O57" s="852">
        <f t="shared" si="11"/>
        <v>29390.14</v>
      </c>
      <c r="P57" s="926">
        <f>PRODUCT(O57/N57,100)</f>
        <v>88.641995415611049</v>
      </c>
    </row>
    <row r="58" spans="1:16" ht="27.75" customHeight="1" x14ac:dyDescent="0.3">
      <c r="A58" s="172"/>
      <c r="B58" s="85" t="s">
        <v>17</v>
      </c>
      <c r="C58" s="177" t="s">
        <v>27</v>
      </c>
      <c r="D58" s="52" t="s">
        <v>39</v>
      </c>
      <c r="E58" s="141">
        <v>6530</v>
      </c>
      <c r="F58" s="82">
        <v>6530</v>
      </c>
      <c r="G58" s="834">
        <v>6149.43</v>
      </c>
      <c r="H58" s="872">
        <f t="shared" ref="H58:H70" si="13">PRODUCT(G58/F58,100)</f>
        <v>94.171975497702903</v>
      </c>
      <c r="I58" s="141"/>
      <c r="J58" s="82"/>
      <c r="K58" s="834"/>
      <c r="L58" s="873"/>
      <c r="M58" s="141">
        <v>6530</v>
      </c>
      <c r="N58" s="223">
        <f t="shared" si="10"/>
        <v>6530</v>
      </c>
      <c r="O58" s="894">
        <f t="shared" si="11"/>
        <v>6149.43</v>
      </c>
      <c r="P58" s="848">
        <f t="shared" ref="P58:P70" si="14">PRODUCT(O58/N58,100)</f>
        <v>94.171975497702903</v>
      </c>
    </row>
    <row r="59" spans="1:16" x14ac:dyDescent="0.3">
      <c r="A59" s="172"/>
      <c r="B59" s="85" t="s">
        <v>17</v>
      </c>
      <c r="C59" s="177">
        <v>637016</v>
      </c>
      <c r="D59" s="51" t="s">
        <v>36</v>
      </c>
      <c r="E59" s="141">
        <v>48</v>
      </c>
      <c r="F59" s="82">
        <v>48</v>
      </c>
      <c r="G59" s="834">
        <v>39.229999999999997</v>
      </c>
      <c r="H59" s="872">
        <f t="shared" si="13"/>
        <v>81.729166666666657</v>
      </c>
      <c r="I59" s="141"/>
      <c r="J59" s="82"/>
      <c r="K59" s="834"/>
      <c r="L59" s="873"/>
      <c r="M59" s="141">
        <v>48</v>
      </c>
      <c r="N59" s="223">
        <f t="shared" si="10"/>
        <v>48</v>
      </c>
      <c r="O59" s="894">
        <f t="shared" si="11"/>
        <v>39.229999999999997</v>
      </c>
      <c r="P59" s="848">
        <f t="shared" si="14"/>
        <v>81.729166666666657</v>
      </c>
    </row>
    <row r="60" spans="1:16" ht="25.2" customHeight="1" x14ac:dyDescent="0.3">
      <c r="A60" s="172"/>
      <c r="B60" s="85" t="s">
        <v>17</v>
      </c>
      <c r="C60" s="173" t="s">
        <v>174</v>
      </c>
      <c r="D60" s="52" t="s">
        <v>175</v>
      </c>
      <c r="E60" s="141">
        <v>2000</v>
      </c>
      <c r="F60" s="82">
        <v>0</v>
      </c>
      <c r="G60" s="834">
        <v>0</v>
      </c>
      <c r="H60" s="872" t="e">
        <f t="shared" si="13"/>
        <v>#DIV/0!</v>
      </c>
      <c r="I60" s="141"/>
      <c r="J60" s="82"/>
      <c r="K60" s="834"/>
      <c r="L60" s="873"/>
      <c r="M60" s="141">
        <f>SUM(E60)</f>
        <v>2000</v>
      </c>
      <c r="N60" s="223">
        <f t="shared" si="10"/>
        <v>0</v>
      </c>
      <c r="O60" s="894">
        <f t="shared" si="11"/>
        <v>0</v>
      </c>
      <c r="P60" s="848" t="e">
        <f t="shared" si="14"/>
        <v>#DIV/0!</v>
      </c>
    </row>
    <row r="61" spans="1:16" x14ac:dyDescent="0.3">
      <c r="A61" s="172"/>
      <c r="B61" s="85" t="s">
        <v>17</v>
      </c>
      <c r="C61" s="177">
        <v>637014</v>
      </c>
      <c r="D61" s="51" t="s">
        <v>52</v>
      </c>
      <c r="E61" s="141">
        <v>261</v>
      </c>
      <c r="F61" s="82">
        <v>261</v>
      </c>
      <c r="G61" s="834">
        <v>251.79</v>
      </c>
      <c r="H61" s="872">
        <f t="shared" si="13"/>
        <v>96.47126436781609</v>
      </c>
      <c r="I61" s="141"/>
      <c r="J61" s="82"/>
      <c r="K61" s="834"/>
      <c r="L61" s="873"/>
      <c r="M61" s="141">
        <v>261</v>
      </c>
      <c r="N61" s="223">
        <f t="shared" si="10"/>
        <v>261</v>
      </c>
      <c r="O61" s="894">
        <f t="shared" si="11"/>
        <v>251.79</v>
      </c>
      <c r="P61" s="848">
        <f t="shared" si="14"/>
        <v>96.47126436781609</v>
      </c>
    </row>
    <row r="62" spans="1:16" ht="28.95" customHeight="1" x14ac:dyDescent="0.3">
      <c r="A62" s="172"/>
      <c r="B62" s="85" t="s">
        <v>17</v>
      </c>
      <c r="C62" s="177">
        <v>634006</v>
      </c>
      <c r="D62" s="52" t="s">
        <v>147</v>
      </c>
      <c r="E62" s="141">
        <v>100</v>
      </c>
      <c r="F62" s="82">
        <v>100</v>
      </c>
      <c r="G62" s="834">
        <v>90.3</v>
      </c>
      <c r="H62" s="872">
        <f t="shared" si="13"/>
        <v>90.3</v>
      </c>
      <c r="I62" s="141"/>
      <c r="J62" s="82"/>
      <c r="K62" s="834"/>
      <c r="L62" s="873"/>
      <c r="M62" s="141">
        <v>100</v>
      </c>
      <c r="N62" s="223">
        <f t="shared" si="10"/>
        <v>100</v>
      </c>
      <c r="O62" s="894">
        <f t="shared" si="11"/>
        <v>90.3</v>
      </c>
      <c r="P62" s="848">
        <f t="shared" si="14"/>
        <v>90.3</v>
      </c>
    </row>
    <row r="63" spans="1:16" ht="30" customHeight="1" x14ac:dyDescent="0.3">
      <c r="A63" s="188"/>
      <c r="B63" s="36" t="s">
        <v>17</v>
      </c>
      <c r="C63" s="177">
        <v>634001</v>
      </c>
      <c r="D63" s="37" t="s">
        <v>176</v>
      </c>
      <c r="E63" s="141">
        <v>6100</v>
      </c>
      <c r="F63" s="145">
        <v>4925</v>
      </c>
      <c r="G63" s="834">
        <v>3938.77</v>
      </c>
      <c r="H63" s="872">
        <f t="shared" si="13"/>
        <v>79.975025380710662</v>
      </c>
      <c r="I63" s="189"/>
      <c r="J63" s="190"/>
      <c r="K63" s="901"/>
      <c r="L63" s="919"/>
      <c r="M63" s="141">
        <v>6100</v>
      </c>
      <c r="N63" s="1328">
        <f t="shared" si="10"/>
        <v>4925</v>
      </c>
      <c r="O63" s="894">
        <f t="shared" si="11"/>
        <v>3938.77</v>
      </c>
      <c r="P63" s="848">
        <f t="shared" si="14"/>
        <v>79.975025380710662</v>
      </c>
    </row>
    <row r="64" spans="1:16" ht="27" customHeight="1" x14ac:dyDescent="0.3">
      <c r="A64" s="202"/>
      <c r="B64" s="36" t="s">
        <v>17</v>
      </c>
      <c r="C64" s="177">
        <v>634002</v>
      </c>
      <c r="D64" s="37" t="s">
        <v>177</v>
      </c>
      <c r="E64" s="141">
        <v>800</v>
      </c>
      <c r="F64" s="145">
        <v>800</v>
      </c>
      <c r="G64" s="834">
        <v>357.1</v>
      </c>
      <c r="H64" s="872">
        <f t="shared" si="13"/>
        <v>44.637500000000003</v>
      </c>
      <c r="I64" s="203"/>
      <c r="J64" s="204"/>
      <c r="K64" s="900"/>
      <c r="L64" s="918"/>
      <c r="M64" s="150">
        <f>SUM(E64)</f>
        <v>800</v>
      </c>
      <c r="N64" s="1328">
        <f t="shared" si="10"/>
        <v>800</v>
      </c>
      <c r="O64" s="894">
        <f t="shared" si="11"/>
        <v>357.1</v>
      </c>
      <c r="P64" s="848">
        <f t="shared" si="14"/>
        <v>44.637500000000003</v>
      </c>
    </row>
    <row r="65" spans="1:16" ht="28.2" customHeight="1" x14ac:dyDescent="0.3">
      <c r="A65" s="188"/>
      <c r="B65" s="36" t="s">
        <v>17</v>
      </c>
      <c r="C65" s="177">
        <v>634002</v>
      </c>
      <c r="D65" s="37" t="s">
        <v>178</v>
      </c>
      <c r="E65" s="141">
        <v>3000</v>
      </c>
      <c r="F65" s="145">
        <v>2000</v>
      </c>
      <c r="G65" s="834">
        <v>1136.3599999999999</v>
      </c>
      <c r="H65" s="872">
        <f t="shared" si="13"/>
        <v>56.817999999999991</v>
      </c>
      <c r="I65" s="189"/>
      <c r="J65" s="190"/>
      <c r="K65" s="901"/>
      <c r="L65" s="919"/>
      <c r="M65" s="150">
        <v>3000</v>
      </c>
      <c r="N65" s="1328">
        <f t="shared" si="10"/>
        <v>2000</v>
      </c>
      <c r="O65" s="894">
        <f t="shared" si="11"/>
        <v>1136.3599999999999</v>
      </c>
      <c r="P65" s="848">
        <f t="shared" si="14"/>
        <v>56.817999999999991</v>
      </c>
    </row>
    <row r="66" spans="1:16" ht="27.75" customHeight="1" x14ac:dyDescent="0.3">
      <c r="A66" s="188"/>
      <c r="B66" s="36" t="s">
        <v>17</v>
      </c>
      <c r="C66" s="177">
        <v>634003</v>
      </c>
      <c r="D66" s="37" t="s">
        <v>179</v>
      </c>
      <c r="E66" s="141">
        <v>4500</v>
      </c>
      <c r="F66" s="145">
        <v>4155</v>
      </c>
      <c r="G66" s="834">
        <v>4154.09</v>
      </c>
      <c r="H66" s="872">
        <f t="shared" si="13"/>
        <v>99.978098676293627</v>
      </c>
      <c r="I66" s="189"/>
      <c r="J66" s="190"/>
      <c r="K66" s="901"/>
      <c r="L66" s="919"/>
      <c r="M66" s="150">
        <v>4500</v>
      </c>
      <c r="N66" s="1328">
        <f t="shared" si="10"/>
        <v>4155</v>
      </c>
      <c r="O66" s="894">
        <f t="shared" si="11"/>
        <v>4154.09</v>
      </c>
      <c r="P66" s="848">
        <f t="shared" si="14"/>
        <v>99.978098676293627</v>
      </c>
    </row>
    <row r="67" spans="1:16" x14ac:dyDescent="0.3">
      <c r="A67" s="205"/>
      <c r="B67" s="36" t="s">
        <v>17</v>
      </c>
      <c r="C67" s="177">
        <v>634003</v>
      </c>
      <c r="D67" s="216" t="s">
        <v>180</v>
      </c>
      <c r="E67" s="141">
        <v>4100</v>
      </c>
      <c r="F67" s="145">
        <v>6620</v>
      </c>
      <c r="G67" s="834">
        <v>6619.81</v>
      </c>
      <c r="H67" s="872">
        <f t="shared" si="13"/>
        <v>99.997129909365569</v>
      </c>
      <c r="I67" s="189"/>
      <c r="J67" s="190"/>
      <c r="K67" s="901"/>
      <c r="L67" s="919"/>
      <c r="M67" s="141">
        <v>4100</v>
      </c>
      <c r="N67" s="1328">
        <f t="shared" si="10"/>
        <v>6620</v>
      </c>
      <c r="O67" s="894">
        <f t="shared" si="11"/>
        <v>6619.81</v>
      </c>
      <c r="P67" s="848">
        <f t="shared" si="14"/>
        <v>99.997129909365569</v>
      </c>
    </row>
    <row r="68" spans="1:16" ht="18" customHeight="1" x14ac:dyDescent="0.3">
      <c r="A68" s="206"/>
      <c r="B68" s="207" t="s">
        <v>17</v>
      </c>
      <c r="C68" s="208">
        <v>634005</v>
      </c>
      <c r="D68" s="209" t="s">
        <v>181</v>
      </c>
      <c r="E68" s="196">
        <v>300</v>
      </c>
      <c r="F68" s="223">
        <v>300</v>
      </c>
      <c r="G68" s="908">
        <v>268.37</v>
      </c>
      <c r="H68" s="872">
        <f t="shared" si="13"/>
        <v>89.456666666666678</v>
      </c>
      <c r="I68" s="213"/>
      <c r="J68" s="214"/>
      <c r="K68" s="902"/>
      <c r="L68" s="921"/>
      <c r="M68" s="196">
        <v>300</v>
      </c>
      <c r="N68" s="223">
        <f t="shared" si="10"/>
        <v>300</v>
      </c>
      <c r="O68" s="894">
        <f t="shared" si="11"/>
        <v>268.37</v>
      </c>
      <c r="P68" s="848">
        <f t="shared" si="14"/>
        <v>89.456666666666678</v>
      </c>
    </row>
    <row r="69" spans="1:16" ht="17.399999999999999" customHeight="1" x14ac:dyDescent="0.3">
      <c r="A69" s="205"/>
      <c r="B69" s="215" t="s">
        <v>17</v>
      </c>
      <c r="C69" s="177">
        <v>637012</v>
      </c>
      <c r="D69" s="216" t="s">
        <v>182</v>
      </c>
      <c r="E69" s="141">
        <v>4517</v>
      </c>
      <c r="F69" s="223">
        <v>4517</v>
      </c>
      <c r="G69" s="908">
        <v>4620.72</v>
      </c>
      <c r="H69" s="872">
        <f t="shared" si="13"/>
        <v>102.29621430152758</v>
      </c>
      <c r="I69" s="213"/>
      <c r="J69" s="214"/>
      <c r="K69" s="902"/>
      <c r="L69" s="921"/>
      <c r="M69" s="141">
        <v>4517</v>
      </c>
      <c r="N69" s="223">
        <f t="shared" si="10"/>
        <v>4517</v>
      </c>
      <c r="O69" s="894">
        <f t="shared" si="11"/>
        <v>4620.72</v>
      </c>
      <c r="P69" s="848">
        <f t="shared" si="14"/>
        <v>102.29621430152758</v>
      </c>
    </row>
    <row r="70" spans="1:16" ht="30" customHeight="1" x14ac:dyDescent="0.3">
      <c r="A70" s="205"/>
      <c r="B70" s="215" t="s">
        <v>17</v>
      </c>
      <c r="C70" s="173" t="s">
        <v>183</v>
      </c>
      <c r="D70" s="37" t="s">
        <v>184</v>
      </c>
      <c r="E70" s="141">
        <v>900</v>
      </c>
      <c r="F70" s="82">
        <v>2900</v>
      </c>
      <c r="G70" s="834">
        <v>1764.17</v>
      </c>
      <c r="H70" s="872">
        <f t="shared" si="13"/>
        <v>60.833448275862068</v>
      </c>
      <c r="I70" s="189"/>
      <c r="J70" s="190"/>
      <c r="K70" s="901"/>
      <c r="L70" s="919"/>
      <c r="M70" s="141">
        <f>SUM(E70)</f>
        <v>900</v>
      </c>
      <c r="N70" s="82">
        <f t="shared" si="10"/>
        <v>2900</v>
      </c>
      <c r="O70" s="894">
        <f t="shared" si="11"/>
        <v>1764.17</v>
      </c>
      <c r="P70" s="848">
        <f t="shared" si="14"/>
        <v>60.833448275862068</v>
      </c>
    </row>
    <row r="71" spans="1:16" x14ac:dyDescent="0.3">
      <c r="A71" s="217" t="s">
        <v>185</v>
      </c>
      <c r="B71" s="1472" t="s">
        <v>186</v>
      </c>
      <c r="C71" s="1473"/>
      <c r="D71" s="1473"/>
      <c r="E71" s="123">
        <v>0</v>
      </c>
      <c r="F71" s="124">
        <v>0</v>
      </c>
      <c r="G71" s="887">
        <v>1280</v>
      </c>
      <c r="H71" s="876">
        <v>0</v>
      </c>
      <c r="I71" s="123">
        <f>SUM(I72)</f>
        <v>160435</v>
      </c>
      <c r="J71" s="124">
        <f>SUM(J72)</f>
        <v>160435</v>
      </c>
      <c r="K71" s="887">
        <v>0</v>
      </c>
      <c r="L71" s="876">
        <f>PRODUCT(K71/J71,100)</f>
        <v>0</v>
      </c>
      <c r="M71" s="123">
        <f>SUM(M72)</f>
        <v>160435</v>
      </c>
      <c r="N71" s="33">
        <f t="shared" si="10"/>
        <v>160435</v>
      </c>
      <c r="O71" s="852">
        <f t="shared" si="11"/>
        <v>1280</v>
      </c>
      <c r="P71" s="1174">
        <f>SUM(P72)</f>
        <v>0.8</v>
      </c>
    </row>
    <row r="72" spans="1:16" ht="16.95" customHeight="1" x14ac:dyDescent="0.3">
      <c r="A72" s="218" t="s">
        <v>185</v>
      </c>
      <c r="B72" s="219"/>
      <c r="C72" s="98"/>
      <c r="D72" s="220" t="s">
        <v>187</v>
      </c>
      <c r="E72" s="129">
        <v>0</v>
      </c>
      <c r="F72" s="104">
        <v>0</v>
      </c>
      <c r="G72" s="836">
        <v>1280</v>
      </c>
      <c r="H72" s="877">
        <v>0</v>
      </c>
      <c r="I72" s="129">
        <f>SUM(I74:I75)</f>
        <v>160435</v>
      </c>
      <c r="J72" s="104">
        <f>SUM(J74:J75)</f>
        <v>160435</v>
      </c>
      <c r="K72" s="836">
        <v>0</v>
      </c>
      <c r="L72" s="877">
        <f>PRODUCT(K72/J72,100)</f>
        <v>0</v>
      </c>
      <c r="M72" s="129">
        <f>SUM(M74:M75)</f>
        <v>160435</v>
      </c>
      <c r="N72" s="104">
        <f t="shared" si="10"/>
        <v>160435</v>
      </c>
      <c r="O72" s="855">
        <f t="shared" si="11"/>
        <v>1280</v>
      </c>
      <c r="P72" s="849">
        <v>0.8</v>
      </c>
    </row>
    <row r="73" spans="1:16" s="328" customFormat="1" ht="16.95" customHeight="1" x14ac:dyDescent="0.3">
      <c r="A73" s="502"/>
      <c r="B73" s="503" t="s">
        <v>17</v>
      </c>
      <c r="C73" s="934" t="s">
        <v>749</v>
      </c>
      <c r="D73" s="486" t="s">
        <v>750</v>
      </c>
      <c r="E73" s="196">
        <v>0</v>
      </c>
      <c r="F73" s="223">
        <v>0</v>
      </c>
      <c r="G73" s="908">
        <v>1280</v>
      </c>
      <c r="H73" s="873">
        <v>0</v>
      </c>
      <c r="I73" s="196"/>
      <c r="J73" s="223"/>
      <c r="K73" s="908"/>
      <c r="L73" s="935"/>
      <c r="M73" s="196"/>
      <c r="N73" s="223">
        <f t="shared" si="10"/>
        <v>0</v>
      </c>
      <c r="O73" s="894">
        <f t="shared" si="11"/>
        <v>1280</v>
      </c>
      <c r="P73" s="847">
        <v>0</v>
      </c>
    </row>
    <row r="74" spans="1:16" x14ac:dyDescent="0.3">
      <c r="A74" s="221"/>
      <c r="B74" s="222" t="s">
        <v>17</v>
      </c>
      <c r="C74" s="208">
        <v>713</v>
      </c>
      <c r="D74" s="209" t="s">
        <v>188</v>
      </c>
      <c r="E74" s="196"/>
      <c r="F74" s="223"/>
      <c r="G74" s="908"/>
      <c r="H74" s="872"/>
      <c r="I74" s="224">
        <v>152337</v>
      </c>
      <c r="J74" s="176">
        <v>152337</v>
      </c>
      <c r="K74" s="903">
        <v>0</v>
      </c>
      <c r="L74" s="920">
        <f>PRODUCT(K74/J74,100)</f>
        <v>0</v>
      </c>
      <c r="M74" s="224">
        <v>152337</v>
      </c>
      <c r="N74" s="223">
        <f t="shared" si="10"/>
        <v>152337</v>
      </c>
      <c r="O74" s="894">
        <f t="shared" si="11"/>
        <v>0</v>
      </c>
      <c r="P74" s="847">
        <v>0</v>
      </c>
    </row>
    <row r="75" spans="1:16" ht="27.6" thickBot="1" x14ac:dyDescent="0.35">
      <c r="A75" s="226"/>
      <c r="B75" s="227" t="s">
        <v>17</v>
      </c>
      <c r="C75" s="109">
        <v>713</v>
      </c>
      <c r="D75" s="162" t="s">
        <v>189</v>
      </c>
      <c r="E75" s="163"/>
      <c r="F75" s="164"/>
      <c r="G75" s="888"/>
      <c r="H75" s="912"/>
      <c r="I75" s="228">
        <v>8098</v>
      </c>
      <c r="J75" s="229">
        <v>8098</v>
      </c>
      <c r="K75" s="904">
        <v>0</v>
      </c>
      <c r="L75" s="915">
        <f>PRODUCT(K75/J75,100)</f>
        <v>0</v>
      </c>
      <c r="M75" s="228">
        <v>8098</v>
      </c>
      <c r="N75" s="164">
        <f t="shared" si="10"/>
        <v>8098</v>
      </c>
      <c r="O75" s="936">
        <f t="shared" si="11"/>
        <v>0</v>
      </c>
      <c r="P75" s="847">
        <v>0</v>
      </c>
    </row>
    <row r="76" spans="1:16" ht="15" thickBot="1" x14ac:dyDescent="0.35">
      <c r="A76" s="1407"/>
      <c r="B76" s="231"/>
      <c r="C76" s="232"/>
      <c r="D76" s="233"/>
      <c r="E76" s="234"/>
      <c r="F76" s="234"/>
      <c r="G76" s="910"/>
      <c r="H76" s="913"/>
      <c r="I76" s="235"/>
      <c r="J76" s="235"/>
      <c r="K76" s="905"/>
      <c r="L76" s="922"/>
      <c r="M76" s="235"/>
      <c r="N76" s="235"/>
      <c r="O76" s="895"/>
      <c r="P76" s="1406"/>
    </row>
    <row r="77" spans="1:16" ht="15.6" x14ac:dyDescent="0.3">
      <c r="A77" s="236"/>
      <c r="B77" s="237"/>
      <c r="C77" s="238"/>
      <c r="D77" s="239" t="s">
        <v>190</v>
      </c>
      <c r="E77" s="240"/>
      <c r="F77" s="241"/>
      <c r="G77" s="911"/>
      <c r="H77" s="914"/>
      <c r="I77" s="242"/>
      <c r="J77" s="243"/>
      <c r="K77" s="906"/>
      <c r="L77" s="923"/>
      <c r="M77" s="244">
        <f t="shared" ref="M77:M78" si="15">SUM(M78)</f>
        <v>9374</v>
      </c>
      <c r="N77" s="245">
        <v>13625</v>
      </c>
      <c r="O77" s="896">
        <v>13624.63</v>
      </c>
      <c r="P77" s="930">
        <f t="shared" ref="P77:P78" si="16">PRODUCT(O77/N77,100)</f>
        <v>99.997284403669724</v>
      </c>
    </row>
    <row r="78" spans="1:16" ht="21.75" customHeight="1" x14ac:dyDescent="0.3">
      <c r="A78" s="246" t="s">
        <v>172</v>
      </c>
      <c r="B78" s="1474" t="s">
        <v>191</v>
      </c>
      <c r="C78" s="1475"/>
      <c r="D78" s="1476"/>
      <c r="E78" s="247"/>
      <c r="F78" s="248"/>
      <c r="G78" s="907"/>
      <c r="H78" s="877"/>
      <c r="I78" s="249"/>
      <c r="J78" s="250"/>
      <c r="K78" s="907"/>
      <c r="L78" s="924"/>
      <c r="M78" s="251">
        <f t="shared" si="15"/>
        <v>9374</v>
      </c>
      <c r="N78" s="252">
        <v>13625</v>
      </c>
      <c r="O78" s="897">
        <v>13624.63</v>
      </c>
      <c r="P78" s="931">
        <f t="shared" si="16"/>
        <v>99.997284403669724</v>
      </c>
    </row>
    <row r="79" spans="1:16" ht="27.6" customHeight="1" thickBot="1" x14ac:dyDescent="0.35">
      <c r="A79" s="253"/>
      <c r="B79" s="254" t="s">
        <v>192</v>
      </c>
      <c r="C79" s="255">
        <v>824</v>
      </c>
      <c r="D79" s="256" t="s">
        <v>193</v>
      </c>
      <c r="E79" s="257"/>
      <c r="F79" s="258"/>
      <c r="G79" s="904"/>
      <c r="H79" s="915"/>
      <c r="I79" s="259"/>
      <c r="J79" s="260"/>
      <c r="K79" s="904"/>
      <c r="L79" s="915"/>
      <c r="M79" s="892">
        <v>9374</v>
      </c>
      <c r="N79" s="893">
        <v>13625</v>
      </c>
      <c r="O79" s="898">
        <v>13624.63</v>
      </c>
      <c r="P79" s="932">
        <f>PRODUCT(O78/N78,100)</f>
        <v>99.997284403669724</v>
      </c>
    </row>
  </sheetData>
  <mergeCells count="25">
    <mergeCell ref="E8:G8"/>
    <mergeCell ref="I8:K8"/>
    <mergeCell ref="M8:O8"/>
    <mergeCell ref="E6:E7"/>
    <mergeCell ref="F6:F7"/>
    <mergeCell ref="I6:I7"/>
    <mergeCell ref="J6:J7"/>
    <mergeCell ref="M6:M7"/>
    <mergeCell ref="N6:N7"/>
    <mergeCell ref="G6:H7"/>
    <mergeCell ref="K6:L7"/>
    <mergeCell ref="O6:P7"/>
    <mergeCell ref="B71:D71"/>
    <mergeCell ref="B78:D78"/>
    <mergeCell ref="B14:D14"/>
    <mergeCell ref="B16:D16"/>
    <mergeCell ref="B42:D42"/>
    <mergeCell ref="B44:D44"/>
    <mergeCell ref="B57:D57"/>
    <mergeCell ref="A1:I1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topLeftCell="A16" zoomScaleNormal="100" zoomScaleSheetLayoutView="100" workbookViewId="0">
      <selection activeCell="E15" sqref="E15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6.6640625" style="825" customWidth="1"/>
    <col min="9" max="10" width="12.6640625" customWidth="1"/>
    <col min="11" max="11" width="12.6640625" style="818" customWidth="1"/>
    <col min="12" max="12" width="7.5546875" style="825" customWidth="1"/>
    <col min="13" max="13" width="10.6640625" customWidth="1"/>
    <col min="14" max="14" width="11.88671875" customWidth="1"/>
    <col min="15" max="15" width="12.5546875" style="818" customWidth="1"/>
    <col min="16" max="16" width="8.33203125" style="825" customWidth="1"/>
  </cols>
  <sheetData>
    <row r="1" spans="1:16" ht="18.600000000000001" x14ac:dyDescent="0.3">
      <c r="A1" s="1" t="s">
        <v>194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763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765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711" t="s">
        <v>195</v>
      </c>
      <c r="B9" s="712"/>
      <c r="C9" s="1366"/>
      <c r="D9" s="1367"/>
      <c r="E9" s="118">
        <f>SUM(E10,E14,E17,E39,E42,E45,E48)</f>
        <v>55394.5</v>
      </c>
      <c r="F9" s="119">
        <f>SUM(F10,F14,F17,F39,F42,F45,F48,F52)</f>
        <v>55395</v>
      </c>
      <c r="G9" s="886">
        <f>SUM(G10,G14,G17,G39,G42,G45,G48,G52)</f>
        <v>47588.860000000008</v>
      </c>
      <c r="H9" s="875">
        <f>PRODUCT(G9/F9,100)</f>
        <v>85.90822276378735</v>
      </c>
      <c r="I9" s="27">
        <f>SUM(I10,I14,I17,I39,I42,I45,I48,I52)</f>
        <v>10900</v>
      </c>
      <c r="J9" s="120">
        <v>10900</v>
      </c>
      <c r="K9" s="827">
        <v>10900</v>
      </c>
      <c r="L9" s="863">
        <f>PRODUCT(K9/J9,100)</f>
        <v>100</v>
      </c>
      <c r="M9" s="27">
        <v>66295</v>
      </c>
      <c r="N9" s="120">
        <f t="shared" ref="N9:N17" si="0">SUM(F9,J9)</f>
        <v>66295</v>
      </c>
      <c r="O9" s="851">
        <f t="shared" ref="O9:O17" si="1">SUM(G9,K9)</f>
        <v>58488.860000000008</v>
      </c>
      <c r="P9" s="925">
        <f>PRODUCT(O9/N9,100)</f>
        <v>88.225145184403061</v>
      </c>
    </row>
    <row r="10" spans="1:16" ht="15" thickTop="1" x14ac:dyDescent="0.3">
      <c r="A10" s="519" t="s">
        <v>196</v>
      </c>
      <c r="B10" s="1469" t="s">
        <v>197</v>
      </c>
      <c r="C10" s="1478"/>
      <c r="D10" s="1478"/>
      <c r="E10" s="123">
        <f>SUM(E11:E13)</f>
        <v>4230</v>
      </c>
      <c r="F10" s="124">
        <f>SUM(F11:F13)</f>
        <v>4230</v>
      </c>
      <c r="G10" s="887">
        <f>SUM(G11:G13)</f>
        <v>2161.2799999999997</v>
      </c>
      <c r="H10" s="876">
        <f>PRODUCT(G10/F10,100)</f>
        <v>51.094089834515358</v>
      </c>
      <c r="I10" s="34"/>
      <c r="J10" s="33"/>
      <c r="K10" s="828"/>
      <c r="L10" s="864"/>
      <c r="M10" s="123">
        <f>SUM(M11:M13)</f>
        <v>4230</v>
      </c>
      <c r="N10" s="33">
        <f t="shared" si="0"/>
        <v>4230</v>
      </c>
      <c r="O10" s="852">
        <f t="shared" si="1"/>
        <v>2161.2799999999997</v>
      </c>
      <c r="P10" s="926">
        <f>PRODUCT(O10/N10,100)</f>
        <v>51.094089834515358</v>
      </c>
    </row>
    <row r="11" spans="1:16" x14ac:dyDescent="0.3">
      <c r="A11" s="272"/>
      <c r="B11" s="36" t="s">
        <v>17</v>
      </c>
      <c r="C11" s="177">
        <v>633006</v>
      </c>
      <c r="D11" s="53" t="s">
        <v>198</v>
      </c>
      <c r="E11" s="141">
        <v>300</v>
      </c>
      <c r="F11" s="82">
        <v>300</v>
      </c>
      <c r="G11" s="834">
        <v>130.30000000000001</v>
      </c>
      <c r="H11" s="872">
        <f>PRODUCT(G11/F11,100)</f>
        <v>43.433333333333337</v>
      </c>
      <c r="I11" s="42"/>
      <c r="J11" s="174"/>
      <c r="K11" s="899"/>
      <c r="L11" s="916"/>
      <c r="M11" s="141">
        <v>300</v>
      </c>
      <c r="N11" s="223">
        <f t="shared" si="0"/>
        <v>300</v>
      </c>
      <c r="O11" s="894">
        <f t="shared" si="1"/>
        <v>130.30000000000001</v>
      </c>
      <c r="P11" s="1134">
        <f>PRODUCT(O11/N11,100)</f>
        <v>43.433333333333337</v>
      </c>
    </row>
    <row r="12" spans="1:16" ht="40.200000000000003" x14ac:dyDescent="0.3">
      <c r="A12" s="272"/>
      <c r="B12" s="36" t="s">
        <v>17</v>
      </c>
      <c r="C12" s="274" t="s">
        <v>199</v>
      </c>
      <c r="D12" s="37" t="s">
        <v>200</v>
      </c>
      <c r="E12" s="141">
        <v>3300</v>
      </c>
      <c r="F12" s="82">
        <v>3300</v>
      </c>
      <c r="G12" s="834">
        <v>1823.98</v>
      </c>
      <c r="H12" s="872">
        <f t="shared" ref="H12:H13" si="2">PRODUCT(G12/F12,100)</f>
        <v>55.27212121212122</v>
      </c>
      <c r="I12" s="42"/>
      <c r="J12" s="174"/>
      <c r="K12" s="899"/>
      <c r="L12" s="916"/>
      <c r="M12" s="141">
        <v>3300</v>
      </c>
      <c r="N12" s="223">
        <f t="shared" si="0"/>
        <v>3300</v>
      </c>
      <c r="O12" s="894">
        <f t="shared" si="1"/>
        <v>1823.98</v>
      </c>
      <c r="P12" s="1134">
        <f t="shared" ref="P12:P13" si="3">PRODUCT(O12/N12,100)</f>
        <v>55.27212121212122</v>
      </c>
    </row>
    <row r="13" spans="1:16" ht="27" x14ac:dyDescent="0.3">
      <c r="A13" s="272"/>
      <c r="B13" s="50" t="s">
        <v>17</v>
      </c>
      <c r="C13" s="275">
        <v>637026</v>
      </c>
      <c r="D13" s="37" t="s">
        <v>201</v>
      </c>
      <c r="E13" s="141">
        <v>630</v>
      </c>
      <c r="F13" s="82">
        <v>630</v>
      </c>
      <c r="G13" s="834">
        <v>207</v>
      </c>
      <c r="H13" s="872">
        <f t="shared" si="2"/>
        <v>32.857142857142854</v>
      </c>
      <c r="I13" s="42"/>
      <c r="J13" s="174"/>
      <c r="K13" s="899"/>
      <c r="L13" s="916"/>
      <c r="M13" s="141">
        <v>630</v>
      </c>
      <c r="N13" s="82">
        <f t="shared" si="0"/>
        <v>630</v>
      </c>
      <c r="O13" s="894">
        <f t="shared" si="1"/>
        <v>207</v>
      </c>
      <c r="P13" s="1080">
        <f t="shared" si="3"/>
        <v>32.857142857142854</v>
      </c>
    </row>
    <row r="14" spans="1:16" x14ac:dyDescent="0.3">
      <c r="A14" s="180" t="s">
        <v>202</v>
      </c>
      <c r="B14" s="1462" t="s">
        <v>203</v>
      </c>
      <c r="C14" s="1463"/>
      <c r="D14" s="1464"/>
      <c r="E14" s="151">
        <f>SUM(E15:E16)</f>
        <v>200</v>
      </c>
      <c r="F14" s="76">
        <f>SUM(F15:F16)</f>
        <v>200</v>
      </c>
      <c r="G14" s="832">
        <f>SUM(G15:G16)</f>
        <v>121.52</v>
      </c>
      <c r="H14" s="876">
        <f>PRODUCT(G14/F14,100)</f>
        <v>60.760000000000005</v>
      </c>
      <c r="I14" s="276"/>
      <c r="J14" s="277"/>
      <c r="K14" s="942"/>
      <c r="L14" s="947"/>
      <c r="M14" s="151">
        <f>SUM(E14)</f>
        <v>200</v>
      </c>
      <c r="N14" s="33">
        <f t="shared" si="0"/>
        <v>200</v>
      </c>
      <c r="O14" s="852">
        <f t="shared" si="1"/>
        <v>121.52</v>
      </c>
      <c r="P14" s="926">
        <f>PRODUCT(O14/N14,100)</f>
        <v>60.760000000000005</v>
      </c>
    </row>
    <row r="15" spans="1:16" ht="27" x14ac:dyDescent="0.3">
      <c r="A15" s="279"/>
      <c r="B15" s="280" t="s">
        <v>17</v>
      </c>
      <c r="C15" s="281" t="s">
        <v>54</v>
      </c>
      <c r="D15" s="37" t="s">
        <v>103</v>
      </c>
      <c r="E15" s="189">
        <v>50</v>
      </c>
      <c r="F15" s="190">
        <v>50</v>
      </c>
      <c r="G15" s="901">
        <v>19.52</v>
      </c>
      <c r="H15" s="872">
        <f t="shared" ref="H15:H18" si="4">PRODUCT(G15/F15,100)</f>
        <v>39.04</v>
      </c>
      <c r="I15" s="42"/>
      <c r="J15" s="174"/>
      <c r="K15" s="899"/>
      <c r="L15" s="916"/>
      <c r="M15" s="141">
        <v>50</v>
      </c>
      <c r="N15" s="223">
        <f t="shared" si="0"/>
        <v>50</v>
      </c>
      <c r="O15" s="894">
        <f t="shared" si="1"/>
        <v>19.52</v>
      </c>
      <c r="P15" s="927">
        <f t="shared" ref="P15:P16" si="5">PRODUCT(O15/N15,100)</f>
        <v>39.04</v>
      </c>
    </row>
    <row r="16" spans="1:16" x14ac:dyDescent="0.3">
      <c r="A16" s="205"/>
      <c r="B16" s="140" t="s">
        <v>17</v>
      </c>
      <c r="C16" s="140" t="s">
        <v>204</v>
      </c>
      <c r="D16" s="37" t="s">
        <v>205</v>
      </c>
      <c r="E16" s="189">
        <v>150</v>
      </c>
      <c r="F16" s="190">
        <v>150</v>
      </c>
      <c r="G16" s="901">
        <v>102</v>
      </c>
      <c r="H16" s="872">
        <f t="shared" si="4"/>
        <v>68</v>
      </c>
      <c r="I16" s="42"/>
      <c r="J16" s="174"/>
      <c r="K16" s="899"/>
      <c r="L16" s="916"/>
      <c r="M16" s="141">
        <v>150</v>
      </c>
      <c r="N16" s="82">
        <f t="shared" si="0"/>
        <v>150</v>
      </c>
      <c r="O16" s="894">
        <f t="shared" si="1"/>
        <v>102</v>
      </c>
      <c r="P16" s="951">
        <f t="shared" si="5"/>
        <v>68</v>
      </c>
    </row>
    <row r="17" spans="1:16" x14ac:dyDescent="0.3">
      <c r="A17" s="180" t="s">
        <v>206</v>
      </c>
      <c r="B17" s="1472" t="s">
        <v>207</v>
      </c>
      <c r="C17" s="1473"/>
      <c r="D17" s="1473"/>
      <c r="E17" s="151">
        <f>SUM(E18,E28,E31,E34)</f>
        <v>34626.5</v>
      </c>
      <c r="F17" s="76">
        <f>SUM(F18,F28,F31,F34)</f>
        <v>34627</v>
      </c>
      <c r="G17" s="832">
        <f>SUM(G18,G28,G31,G34)</f>
        <v>31135.730000000003</v>
      </c>
      <c r="H17" s="876">
        <f>PRODUCT(G17/F17,100)</f>
        <v>89.917492130418466</v>
      </c>
      <c r="I17" s="181"/>
      <c r="J17" s="70"/>
      <c r="K17" s="830"/>
      <c r="L17" s="917"/>
      <c r="M17" s="151">
        <f>SUM(M28,M31,M34,M18)</f>
        <v>34626.5</v>
      </c>
      <c r="N17" s="33">
        <f t="shared" si="0"/>
        <v>34627</v>
      </c>
      <c r="O17" s="852">
        <f t="shared" si="1"/>
        <v>31135.730000000003</v>
      </c>
      <c r="P17" s="926">
        <f>PRODUCT(O17/N17,100)</f>
        <v>89.917492130418466</v>
      </c>
    </row>
    <row r="18" spans="1:16" x14ac:dyDescent="0.3">
      <c r="A18" s="282" t="s">
        <v>208</v>
      </c>
      <c r="B18" s="219"/>
      <c r="C18" s="98">
        <v>1</v>
      </c>
      <c r="D18" s="99" t="s">
        <v>209</v>
      </c>
      <c r="E18" s="129">
        <f>SUM(E19:E27)</f>
        <v>8747</v>
      </c>
      <c r="F18" s="104">
        <f>SUM(F19:F27)</f>
        <v>8747</v>
      </c>
      <c r="G18" s="836">
        <f>SUM(G19:G27)</f>
        <v>8746.6500000000015</v>
      </c>
      <c r="H18" s="877">
        <f t="shared" si="4"/>
        <v>99.995998628101077</v>
      </c>
      <c r="I18" s="129"/>
      <c r="J18" s="104"/>
      <c r="K18" s="836"/>
      <c r="L18" s="877"/>
      <c r="M18" s="129">
        <f>SUM(M19:M27)</f>
        <v>8747</v>
      </c>
      <c r="N18" s="104">
        <f>SUM(N19:N27)</f>
        <v>8747</v>
      </c>
      <c r="O18" s="855">
        <f>SUM(O19:O27)</f>
        <v>8746.6500000000015</v>
      </c>
      <c r="P18" s="937">
        <f t="shared" ref="P18" si="6">PRODUCT(O18/N18,100)</f>
        <v>99.995998628101077</v>
      </c>
    </row>
    <row r="19" spans="1:16" ht="27" x14ac:dyDescent="0.3">
      <c r="A19" s="205"/>
      <c r="B19" s="85" t="s">
        <v>210</v>
      </c>
      <c r="C19" s="177" t="s">
        <v>27</v>
      </c>
      <c r="D19" s="52" t="s">
        <v>166</v>
      </c>
      <c r="E19" s="150">
        <v>7950</v>
      </c>
      <c r="F19" s="145">
        <v>7486</v>
      </c>
      <c r="G19" s="835">
        <v>7485.56</v>
      </c>
      <c r="H19" s="872">
        <f t="shared" ref="H19:H28" si="7">PRODUCT(G19/F19,100)</f>
        <v>99.994122361741915</v>
      </c>
      <c r="I19" s="141"/>
      <c r="J19" s="82"/>
      <c r="K19" s="834"/>
      <c r="L19" s="873"/>
      <c r="M19" s="150">
        <f>SUM(E19)</f>
        <v>7950</v>
      </c>
      <c r="N19" s="1328">
        <f t="shared" ref="N19:N27" si="8">SUM(F19,J19)</f>
        <v>7486</v>
      </c>
      <c r="O19" s="894">
        <f t="shared" ref="O19:O27" si="9">SUM(G19,K19)</f>
        <v>7485.56</v>
      </c>
      <c r="P19" s="1134">
        <f t="shared" ref="P19:P28" si="10">PRODUCT(O19/N19,100)</f>
        <v>99.994122361741915</v>
      </c>
    </row>
    <row r="20" spans="1:16" ht="27" x14ac:dyDescent="0.3">
      <c r="A20" s="205"/>
      <c r="B20" s="86" t="s">
        <v>210</v>
      </c>
      <c r="C20" s="187">
        <v>631001</v>
      </c>
      <c r="D20" s="80" t="s">
        <v>211</v>
      </c>
      <c r="E20" s="144">
        <v>10</v>
      </c>
      <c r="F20" s="145">
        <v>0</v>
      </c>
      <c r="G20" s="885">
        <v>0</v>
      </c>
      <c r="H20" s="872" t="e">
        <f t="shared" si="7"/>
        <v>#DIV/0!</v>
      </c>
      <c r="I20" s="141"/>
      <c r="J20" s="82"/>
      <c r="K20" s="834"/>
      <c r="L20" s="873"/>
      <c r="M20" s="144">
        <v>10</v>
      </c>
      <c r="N20" s="1328">
        <f t="shared" si="8"/>
        <v>0</v>
      </c>
      <c r="O20" s="894">
        <f t="shared" si="9"/>
        <v>0</v>
      </c>
      <c r="P20" s="1329" t="e">
        <f t="shared" si="10"/>
        <v>#DIV/0!</v>
      </c>
    </row>
    <row r="21" spans="1:16" x14ac:dyDescent="0.3">
      <c r="A21" s="205"/>
      <c r="B21" s="85" t="s">
        <v>210</v>
      </c>
      <c r="C21" s="177">
        <v>632001</v>
      </c>
      <c r="D21" s="52" t="s">
        <v>212</v>
      </c>
      <c r="E21" s="150"/>
      <c r="F21" s="145">
        <v>323</v>
      </c>
      <c r="G21" s="835">
        <v>322.95999999999998</v>
      </c>
      <c r="H21" s="872">
        <f t="shared" si="7"/>
        <v>99.987616099071204</v>
      </c>
      <c r="I21" s="141"/>
      <c r="J21" s="82"/>
      <c r="K21" s="834"/>
      <c r="L21" s="873"/>
      <c r="M21" s="144"/>
      <c r="N21" s="1328">
        <f t="shared" si="8"/>
        <v>323</v>
      </c>
      <c r="O21" s="894">
        <f t="shared" si="9"/>
        <v>322.95999999999998</v>
      </c>
      <c r="P21" s="1134">
        <f t="shared" si="10"/>
        <v>99.987616099071204</v>
      </c>
    </row>
    <row r="22" spans="1:16" x14ac:dyDescent="0.3">
      <c r="A22" s="205"/>
      <c r="B22" s="86" t="s">
        <v>210</v>
      </c>
      <c r="C22" s="187">
        <v>632002</v>
      </c>
      <c r="D22" s="80" t="s">
        <v>213</v>
      </c>
      <c r="E22" s="144"/>
      <c r="F22" s="145">
        <v>19</v>
      </c>
      <c r="G22" s="885">
        <v>18.86</v>
      </c>
      <c r="H22" s="872">
        <f t="shared" si="7"/>
        <v>99.263157894736835</v>
      </c>
      <c r="I22" s="141"/>
      <c r="J22" s="82"/>
      <c r="K22" s="834"/>
      <c r="L22" s="873"/>
      <c r="M22" s="144"/>
      <c r="N22" s="1328">
        <f t="shared" si="8"/>
        <v>19</v>
      </c>
      <c r="O22" s="894">
        <f t="shared" si="9"/>
        <v>18.86</v>
      </c>
      <c r="P22" s="1134">
        <f t="shared" si="10"/>
        <v>99.263157894736835</v>
      </c>
    </row>
    <row r="23" spans="1:16" x14ac:dyDescent="0.3">
      <c r="A23" s="205"/>
      <c r="B23" s="85" t="s">
        <v>210</v>
      </c>
      <c r="C23" s="177">
        <v>633006</v>
      </c>
      <c r="D23" s="52" t="s">
        <v>214</v>
      </c>
      <c r="E23" s="150">
        <v>100</v>
      </c>
      <c r="F23" s="145">
        <v>200</v>
      </c>
      <c r="G23" s="835">
        <v>200.13</v>
      </c>
      <c r="H23" s="872">
        <f t="shared" si="7"/>
        <v>100.065</v>
      </c>
      <c r="I23" s="141"/>
      <c r="J23" s="82"/>
      <c r="K23" s="834"/>
      <c r="L23" s="873"/>
      <c r="M23" s="150">
        <v>100</v>
      </c>
      <c r="N23" s="1328">
        <f t="shared" si="8"/>
        <v>200</v>
      </c>
      <c r="O23" s="894">
        <f t="shared" si="9"/>
        <v>200.13</v>
      </c>
      <c r="P23" s="1134">
        <f t="shared" si="10"/>
        <v>100.065</v>
      </c>
    </row>
    <row r="24" spans="1:16" x14ac:dyDescent="0.3">
      <c r="A24" s="205"/>
      <c r="B24" s="85" t="s">
        <v>210</v>
      </c>
      <c r="C24" s="177">
        <v>636</v>
      </c>
      <c r="D24" s="52" t="s">
        <v>215</v>
      </c>
      <c r="E24" s="150">
        <v>277</v>
      </c>
      <c r="F24" s="145">
        <v>137</v>
      </c>
      <c r="G24" s="835">
        <v>137.55000000000001</v>
      </c>
      <c r="H24" s="872">
        <f t="shared" si="7"/>
        <v>100.4014598540146</v>
      </c>
      <c r="I24" s="141"/>
      <c r="J24" s="82"/>
      <c r="K24" s="834"/>
      <c r="L24" s="873"/>
      <c r="M24" s="150">
        <v>277</v>
      </c>
      <c r="N24" s="1328">
        <f t="shared" si="8"/>
        <v>137</v>
      </c>
      <c r="O24" s="894">
        <f t="shared" si="9"/>
        <v>137.55000000000001</v>
      </c>
      <c r="P24" s="1134">
        <f t="shared" si="10"/>
        <v>100.4014598540146</v>
      </c>
    </row>
    <row r="25" spans="1:16" x14ac:dyDescent="0.3">
      <c r="A25" s="205"/>
      <c r="B25" s="85" t="s">
        <v>210</v>
      </c>
      <c r="C25" s="177">
        <v>637026</v>
      </c>
      <c r="D25" s="51" t="s">
        <v>216</v>
      </c>
      <c r="E25" s="150">
        <v>100</v>
      </c>
      <c r="F25" s="145">
        <v>100</v>
      </c>
      <c r="G25" s="835">
        <v>99.58</v>
      </c>
      <c r="H25" s="872">
        <f t="shared" si="7"/>
        <v>99.58</v>
      </c>
      <c r="I25" s="141"/>
      <c r="J25" s="82"/>
      <c r="K25" s="834"/>
      <c r="L25" s="873"/>
      <c r="M25" s="150">
        <v>100</v>
      </c>
      <c r="N25" s="1328">
        <f t="shared" si="8"/>
        <v>100</v>
      </c>
      <c r="O25" s="894">
        <f t="shared" si="9"/>
        <v>99.58</v>
      </c>
      <c r="P25" s="1134">
        <f t="shared" si="10"/>
        <v>99.58</v>
      </c>
    </row>
    <row r="26" spans="1:16" x14ac:dyDescent="0.3">
      <c r="A26" s="205"/>
      <c r="B26" s="85" t="s">
        <v>210</v>
      </c>
      <c r="C26" s="177">
        <v>637035</v>
      </c>
      <c r="D26" s="51" t="s">
        <v>217</v>
      </c>
      <c r="E26" s="150"/>
      <c r="F26" s="145">
        <v>15</v>
      </c>
      <c r="G26" s="835">
        <v>14.94</v>
      </c>
      <c r="H26" s="872">
        <f t="shared" si="7"/>
        <v>99.6</v>
      </c>
      <c r="I26" s="141"/>
      <c r="J26" s="82"/>
      <c r="K26" s="834"/>
      <c r="L26" s="873"/>
      <c r="M26" s="150">
        <v>0</v>
      </c>
      <c r="N26" s="1328">
        <f t="shared" si="8"/>
        <v>15</v>
      </c>
      <c r="O26" s="894">
        <f t="shared" si="9"/>
        <v>14.94</v>
      </c>
      <c r="P26" s="1134">
        <f t="shared" si="10"/>
        <v>99.6</v>
      </c>
    </row>
    <row r="27" spans="1:16" ht="27" x14ac:dyDescent="0.3">
      <c r="A27" s="205"/>
      <c r="B27" s="85" t="s">
        <v>210</v>
      </c>
      <c r="C27" s="173" t="s">
        <v>218</v>
      </c>
      <c r="D27" s="51" t="s">
        <v>219</v>
      </c>
      <c r="E27" s="150">
        <v>310</v>
      </c>
      <c r="F27" s="145">
        <v>467</v>
      </c>
      <c r="G27" s="835">
        <v>467.07</v>
      </c>
      <c r="H27" s="872">
        <f t="shared" si="7"/>
        <v>100.01498929336188</v>
      </c>
      <c r="I27" s="141"/>
      <c r="J27" s="82"/>
      <c r="K27" s="834"/>
      <c r="L27" s="873"/>
      <c r="M27" s="150">
        <f>SUM(E27)</f>
        <v>310</v>
      </c>
      <c r="N27" s="1328">
        <f t="shared" si="8"/>
        <v>467</v>
      </c>
      <c r="O27" s="894">
        <f t="shared" si="9"/>
        <v>467.07</v>
      </c>
      <c r="P27" s="1134">
        <f t="shared" si="10"/>
        <v>100.01498929336188</v>
      </c>
    </row>
    <row r="28" spans="1:16" x14ac:dyDescent="0.3">
      <c r="A28" s="96" t="s">
        <v>220</v>
      </c>
      <c r="B28" s="219"/>
      <c r="C28" s="98">
        <v>2</v>
      </c>
      <c r="D28" s="220" t="s">
        <v>221</v>
      </c>
      <c r="E28" s="129">
        <f>SUM(E29:E30)</f>
        <v>6681.5</v>
      </c>
      <c r="F28" s="104">
        <f>SUM(F29:F30)</f>
        <v>6682</v>
      </c>
      <c r="G28" s="836">
        <f>SUM(G29:G30)</f>
        <v>6618.7400000000007</v>
      </c>
      <c r="H28" s="877">
        <f t="shared" si="7"/>
        <v>99.05327746183778</v>
      </c>
      <c r="I28" s="129"/>
      <c r="J28" s="104"/>
      <c r="K28" s="836"/>
      <c r="L28" s="877"/>
      <c r="M28" s="129">
        <f>SUM(M29:M30)</f>
        <v>6681.5</v>
      </c>
      <c r="N28" s="104">
        <f>SUM(N29:N30)</f>
        <v>6682</v>
      </c>
      <c r="O28" s="855">
        <f>SUM(O29:O30)</f>
        <v>6618.7400000000007</v>
      </c>
      <c r="P28" s="937">
        <f t="shared" si="10"/>
        <v>99.05327746183778</v>
      </c>
    </row>
    <row r="29" spans="1:16" ht="27" x14ac:dyDescent="0.3">
      <c r="A29" s="284"/>
      <c r="B29" s="85" t="s">
        <v>17</v>
      </c>
      <c r="C29" s="177" t="s">
        <v>27</v>
      </c>
      <c r="D29" s="52" t="s">
        <v>166</v>
      </c>
      <c r="E29" s="141">
        <v>6377.5</v>
      </c>
      <c r="F29" s="82">
        <v>6378</v>
      </c>
      <c r="G29" s="834">
        <v>6321.14</v>
      </c>
      <c r="H29" s="872">
        <f t="shared" ref="H29:H31" si="11">PRODUCT(G29/F29,100)</f>
        <v>99.108497961743495</v>
      </c>
      <c r="I29" s="141"/>
      <c r="J29" s="82"/>
      <c r="K29" s="834"/>
      <c r="L29" s="873"/>
      <c r="M29" s="141">
        <f>SUM(E29)</f>
        <v>6377.5</v>
      </c>
      <c r="N29" s="223">
        <f>SUM(F29,J29)</f>
        <v>6378</v>
      </c>
      <c r="O29" s="894">
        <f>SUM(G29,K29)</f>
        <v>6321.14</v>
      </c>
      <c r="P29" s="1134">
        <f t="shared" ref="P29:P31" si="12">PRODUCT(O29/N29,100)</f>
        <v>99.108497961743495</v>
      </c>
    </row>
    <row r="30" spans="1:16" ht="27" x14ac:dyDescent="0.3">
      <c r="A30" s="284"/>
      <c r="B30" s="85" t="s">
        <v>115</v>
      </c>
      <c r="C30" s="173" t="s">
        <v>218</v>
      </c>
      <c r="D30" s="51" t="s">
        <v>219</v>
      </c>
      <c r="E30" s="141">
        <v>304</v>
      </c>
      <c r="F30" s="82">
        <v>304</v>
      </c>
      <c r="G30" s="834">
        <v>297.60000000000002</v>
      </c>
      <c r="H30" s="872">
        <f t="shared" si="11"/>
        <v>97.894736842105274</v>
      </c>
      <c r="I30" s="141"/>
      <c r="J30" s="82"/>
      <c r="K30" s="834"/>
      <c r="L30" s="873"/>
      <c r="M30" s="141">
        <v>304</v>
      </c>
      <c r="N30" s="223">
        <f>SUM(F30,J30)</f>
        <v>304</v>
      </c>
      <c r="O30" s="894">
        <f>SUM(G30,K30)</f>
        <v>297.60000000000002</v>
      </c>
      <c r="P30" s="1134">
        <f t="shared" si="12"/>
        <v>97.894736842105274</v>
      </c>
    </row>
    <row r="31" spans="1:16" x14ac:dyDescent="0.3">
      <c r="A31" s="282" t="s">
        <v>222</v>
      </c>
      <c r="B31" s="219"/>
      <c r="C31" s="98">
        <v>3</v>
      </c>
      <c r="D31" s="99" t="s">
        <v>223</v>
      </c>
      <c r="E31" s="129">
        <f>SUM(E32:E33)</f>
        <v>5384</v>
      </c>
      <c r="F31" s="104">
        <f>SUM(F32:F33)</f>
        <v>5384</v>
      </c>
      <c r="G31" s="836">
        <f>SUM(G32:G33)</f>
        <v>3565.38</v>
      </c>
      <c r="H31" s="877">
        <f t="shared" si="11"/>
        <v>66.221768202080241</v>
      </c>
      <c r="I31" s="129"/>
      <c r="J31" s="104"/>
      <c r="K31" s="836"/>
      <c r="L31" s="877"/>
      <c r="M31" s="129">
        <f>SUM(M32:M33)</f>
        <v>5384</v>
      </c>
      <c r="N31" s="104">
        <f>SUM(N32:N33)</f>
        <v>5384</v>
      </c>
      <c r="O31" s="855">
        <f>SUM(O32:O33)</f>
        <v>3565.38</v>
      </c>
      <c r="P31" s="937">
        <f t="shared" si="12"/>
        <v>66.221768202080241</v>
      </c>
    </row>
    <row r="32" spans="1:16" ht="27" x14ac:dyDescent="0.3">
      <c r="A32" s="205"/>
      <c r="B32" s="85" t="s">
        <v>17</v>
      </c>
      <c r="C32" s="177" t="s">
        <v>27</v>
      </c>
      <c r="D32" s="52" t="s">
        <v>39</v>
      </c>
      <c r="E32" s="141">
        <v>5074</v>
      </c>
      <c r="F32" s="82">
        <v>5074</v>
      </c>
      <c r="G32" s="834">
        <v>3444.96</v>
      </c>
      <c r="H32" s="872">
        <f t="shared" ref="H32:H34" si="13">PRODUCT(G32/F32,100)</f>
        <v>67.894363421363806</v>
      </c>
      <c r="I32" s="141"/>
      <c r="J32" s="82"/>
      <c r="K32" s="834"/>
      <c r="L32" s="873"/>
      <c r="M32" s="141">
        <f>SUM(E32)</f>
        <v>5074</v>
      </c>
      <c r="N32" s="223">
        <f>SUM(F32,J32)</f>
        <v>5074</v>
      </c>
      <c r="O32" s="894">
        <f>SUM(G32,K32)</f>
        <v>3444.96</v>
      </c>
      <c r="P32" s="1134">
        <f t="shared" ref="P32:P34" si="14">PRODUCT(O32/N32,100)</f>
        <v>67.894363421363806</v>
      </c>
    </row>
    <row r="33" spans="1:16" ht="18.600000000000001" customHeight="1" x14ac:dyDescent="0.3">
      <c r="A33" s="205"/>
      <c r="B33" s="85" t="s">
        <v>115</v>
      </c>
      <c r="C33" s="173" t="s">
        <v>218</v>
      </c>
      <c r="D33" s="51" t="s">
        <v>219</v>
      </c>
      <c r="E33" s="141">
        <v>310</v>
      </c>
      <c r="F33" s="82">
        <v>310</v>
      </c>
      <c r="G33" s="834">
        <v>120.42</v>
      </c>
      <c r="H33" s="872">
        <f t="shared" si="13"/>
        <v>38.845161290322579</v>
      </c>
      <c r="I33" s="141"/>
      <c r="J33" s="82"/>
      <c r="K33" s="834"/>
      <c r="L33" s="873"/>
      <c r="M33" s="141">
        <f>SUM(E33)</f>
        <v>310</v>
      </c>
      <c r="N33" s="223">
        <f>SUM(F33,J33)</f>
        <v>310</v>
      </c>
      <c r="O33" s="894">
        <f>SUM(G33,K33)</f>
        <v>120.42</v>
      </c>
      <c r="P33" s="1134">
        <f t="shared" si="14"/>
        <v>38.845161290322579</v>
      </c>
    </row>
    <row r="34" spans="1:16" ht="27" x14ac:dyDescent="0.3">
      <c r="A34" s="96" t="s">
        <v>224</v>
      </c>
      <c r="B34" s="219"/>
      <c r="C34" s="98">
        <v>4</v>
      </c>
      <c r="D34" s="220" t="s">
        <v>225</v>
      </c>
      <c r="E34" s="129">
        <f>SUM(E35:E38)</f>
        <v>13814</v>
      </c>
      <c r="F34" s="104">
        <f>SUM(F35:F38)</f>
        <v>13814</v>
      </c>
      <c r="G34" s="836">
        <f>SUM(G35:G38)</f>
        <v>12204.96</v>
      </c>
      <c r="H34" s="877">
        <f t="shared" si="13"/>
        <v>88.352106558563776</v>
      </c>
      <c r="I34" s="129"/>
      <c r="J34" s="104"/>
      <c r="K34" s="836"/>
      <c r="L34" s="877"/>
      <c r="M34" s="129">
        <f>SUM(M35:M38)</f>
        <v>13814</v>
      </c>
      <c r="N34" s="104">
        <f>SUM(N35:N38)</f>
        <v>13814</v>
      </c>
      <c r="O34" s="855">
        <f>SUM(O35:O38)</f>
        <v>12204.96</v>
      </c>
      <c r="P34" s="937">
        <f t="shared" si="14"/>
        <v>88.352106558563776</v>
      </c>
    </row>
    <row r="35" spans="1:16" ht="29.25" customHeight="1" x14ac:dyDescent="0.3">
      <c r="A35" s="285"/>
      <c r="B35" s="90" t="s">
        <v>115</v>
      </c>
      <c r="C35" s="194" t="s">
        <v>27</v>
      </c>
      <c r="D35" s="91" t="s">
        <v>166</v>
      </c>
      <c r="E35" s="150">
        <v>13159</v>
      </c>
      <c r="F35" s="93">
        <v>13159</v>
      </c>
      <c r="G35" s="835">
        <v>11571.81</v>
      </c>
      <c r="H35" s="872">
        <f t="shared" ref="H35:H38" si="15">PRODUCT(G35/F35,100)</f>
        <v>87.938369176989127</v>
      </c>
      <c r="I35" s="150"/>
      <c r="J35" s="93"/>
      <c r="K35" s="835"/>
      <c r="L35" s="872"/>
      <c r="M35" s="150">
        <f>SUM(E35)</f>
        <v>13159</v>
      </c>
      <c r="N35" s="223">
        <f t="shared" ref="N35:N53" si="16">SUM(F35,J35)</f>
        <v>13159</v>
      </c>
      <c r="O35" s="894">
        <f t="shared" ref="O35:O53" si="17">SUM(G35,K35)</f>
        <v>11571.81</v>
      </c>
      <c r="P35" s="1134">
        <f t="shared" ref="P35:P38" si="18">PRODUCT(O35/N35,100)</f>
        <v>87.938369176989127</v>
      </c>
    </row>
    <row r="36" spans="1:16" ht="16.2" customHeight="1" x14ac:dyDescent="0.3">
      <c r="A36" s="285"/>
      <c r="B36" s="90" t="s">
        <v>115</v>
      </c>
      <c r="C36" s="286" t="s">
        <v>218</v>
      </c>
      <c r="D36" s="158" t="s">
        <v>219</v>
      </c>
      <c r="E36" s="150">
        <v>605</v>
      </c>
      <c r="F36" s="93">
        <v>605</v>
      </c>
      <c r="G36" s="835">
        <v>591.75</v>
      </c>
      <c r="H36" s="872">
        <f t="shared" si="15"/>
        <v>97.809917355371894</v>
      </c>
      <c r="I36" s="150"/>
      <c r="J36" s="93"/>
      <c r="K36" s="835"/>
      <c r="L36" s="872"/>
      <c r="M36" s="150">
        <f>SUM(E36)</f>
        <v>605</v>
      </c>
      <c r="N36" s="223">
        <f t="shared" si="16"/>
        <v>605</v>
      </c>
      <c r="O36" s="894">
        <f t="shared" si="17"/>
        <v>591.75</v>
      </c>
      <c r="P36" s="1134">
        <f t="shared" si="18"/>
        <v>97.809917355371894</v>
      </c>
    </row>
    <row r="37" spans="1:16" x14ac:dyDescent="0.3">
      <c r="A37" s="285"/>
      <c r="B37" s="90" t="s">
        <v>115</v>
      </c>
      <c r="C37" s="194">
        <v>633006</v>
      </c>
      <c r="D37" s="287" t="s">
        <v>226</v>
      </c>
      <c r="E37" s="150">
        <v>50</v>
      </c>
      <c r="F37" s="93">
        <v>50</v>
      </c>
      <c r="G37" s="835">
        <v>41.4</v>
      </c>
      <c r="H37" s="872">
        <f t="shared" si="15"/>
        <v>82.8</v>
      </c>
      <c r="I37" s="150"/>
      <c r="J37" s="93"/>
      <c r="K37" s="835"/>
      <c r="L37" s="872"/>
      <c r="M37" s="150">
        <v>50</v>
      </c>
      <c r="N37" s="223">
        <f t="shared" si="16"/>
        <v>50</v>
      </c>
      <c r="O37" s="894">
        <f t="shared" si="17"/>
        <v>41.4</v>
      </c>
      <c r="P37" s="1134">
        <f t="shared" si="18"/>
        <v>82.8</v>
      </c>
    </row>
    <row r="38" spans="1:16" ht="27" x14ac:dyDescent="0.3">
      <c r="A38" s="285"/>
      <c r="B38" s="90" t="s">
        <v>17</v>
      </c>
      <c r="C38" s="194">
        <v>642015</v>
      </c>
      <c r="D38" s="288" t="s">
        <v>72</v>
      </c>
      <c r="E38" s="150">
        <v>0</v>
      </c>
      <c r="F38" s="93">
        <v>0</v>
      </c>
      <c r="G38" s="835">
        <v>0</v>
      </c>
      <c r="H38" s="872" t="e">
        <f t="shared" si="15"/>
        <v>#DIV/0!</v>
      </c>
      <c r="I38" s="150"/>
      <c r="J38" s="93"/>
      <c r="K38" s="835"/>
      <c r="L38" s="872"/>
      <c r="M38" s="150">
        <v>0</v>
      </c>
      <c r="N38" s="82">
        <f t="shared" si="16"/>
        <v>0</v>
      </c>
      <c r="O38" s="894">
        <f t="shared" si="17"/>
        <v>0</v>
      </c>
      <c r="P38" s="1329" t="e">
        <f t="shared" si="18"/>
        <v>#DIV/0!</v>
      </c>
    </row>
    <row r="39" spans="1:16" x14ac:dyDescent="0.3">
      <c r="A39" s="73" t="s">
        <v>227</v>
      </c>
      <c r="B39" s="1461" t="s">
        <v>228</v>
      </c>
      <c r="C39" s="1479"/>
      <c r="D39" s="1479"/>
      <c r="E39" s="151">
        <f>SUM(E40:E41)</f>
        <v>11816</v>
      </c>
      <c r="F39" s="76">
        <f>SUM(F40:F41)</f>
        <v>11816</v>
      </c>
      <c r="G39" s="832">
        <f>SUM(G40:G41)</f>
        <v>10110.93</v>
      </c>
      <c r="H39" s="876">
        <f>PRODUCT(G39/F39,100)</f>
        <v>85.569820582261343</v>
      </c>
      <c r="I39" s="151"/>
      <c r="J39" s="76"/>
      <c r="K39" s="832"/>
      <c r="L39" s="869"/>
      <c r="M39" s="151">
        <f>SUM(M40:M41)</f>
        <v>11816</v>
      </c>
      <c r="N39" s="33">
        <f t="shared" si="16"/>
        <v>11816</v>
      </c>
      <c r="O39" s="852">
        <f t="shared" si="17"/>
        <v>10110.93</v>
      </c>
      <c r="P39" s="926">
        <f>PRODUCT(O39/N39,100)</f>
        <v>85.569820582261343</v>
      </c>
    </row>
    <row r="40" spans="1:16" ht="15" customHeight="1" x14ac:dyDescent="0.3">
      <c r="A40" s="205"/>
      <c r="B40" s="85" t="s">
        <v>17</v>
      </c>
      <c r="C40" s="177" t="s">
        <v>27</v>
      </c>
      <c r="D40" s="52" t="s">
        <v>166</v>
      </c>
      <c r="E40" s="141">
        <v>11211</v>
      </c>
      <c r="F40" s="289">
        <v>11211</v>
      </c>
      <c r="G40" s="909">
        <v>9540.07</v>
      </c>
      <c r="H40" s="872">
        <f t="shared" ref="H40:H41" si="19">PRODUCT(G40/F40,100)</f>
        <v>85.095620372848089</v>
      </c>
      <c r="I40" s="290"/>
      <c r="J40" s="291"/>
      <c r="K40" s="943"/>
      <c r="L40" s="948"/>
      <c r="M40" s="141">
        <f>SUM(E40)</f>
        <v>11211</v>
      </c>
      <c r="N40" s="223">
        <f t="shared" si="16"/>
        <v>11211</v>
      </c>
      <c r="O40" s="894">
        <f t="shared" si="17"/>
        <v>9540.07</v>
      </c>
      <c r="P40" s="1134">
        <f t="shared" ref="P40:P41" si="20">PRODUCT(O40/N40,100)</f>
        <v>85.095620372848089</v>
      </c>
    </row>
    <row r="41" spans="1:16" ht="16.2" customHeight="1" x14ac:dyDescent="0.3">
      <c r="A41" s="205"/>
      <c r="B41" s="85" t="s">
        <v>115</v>
      </c>
      <c r="C41" s="173" t="s">
        <v>218</v>
      </c>
      <c r="D41" s="51" t="s">
        <v>219</v>
      </c>
      <c r="E41" s="141">
        <v>605</v>
      </c>
      <c r="F41" s="82">
        <v>605</v>
      </c>
      <c r="G41" s="834">
        <v>570.86</v>
      </c>
      <c r="H41" s="872">
        <f t="shared" si="19"/>
        <v>94.357024793388433</v>
      </c>
      <c r="I41" s="292"/>
      <c r="J41" s="293"/>
      <c r="K41" s="944"/>
      <c r="L41" s="949"/>
      <c r="M41" s="141">
        <f>SUM(E41)</f>
        <v>605</v>
      </c>
      <c r="N41" s="82">
        <f t="shared" si="16"/>
        <v>605</v>
      </c>
      <c r="O41" s="894">
        <f t="shared" si="17"/>
        <v>570.86</v>
      </c>
      <c r="P41" s="1132">
        <f t="shared" si="20"/>
        <v>94.357024793388433</v>
      </c>
    </row>
    <row r="42" spans="1:16" x14ac:dyDescent="0.3">
      <c r="A42" s="73" t="s">
        <v>229</v>
      </c>
      <c r="B42" s="1472" t="s">
        <v>230</v>
      </c>
      <c r="C42" s="1473"/>
      <c r="D42" s="1473"/>
      <c r="E42" s="151">
        <f>SUM(E43:E44)</f>
        <v>150</v>
      </c>
      <c r="F42" s="76">
        <f>SUM(F43:F44)</f>
        <v>150</v>
      </c>
      <c r="G42" s="832">
        <f>SUM(G43:G44)</f>
        <v>3.04</v>
      </c>
      <c r="H42" s="876">
        <f>PRODUCT(G42/F42,100)</f>
        <v>2.0266666666666664</v>
      </c>
      <c r="I42" s="151"/>
      <c r="J42" s="76"/>
      <c r="K42" s="832"/>
      <c r="L42" s="869"/>
      <c r="M42" s="151">
        <f>SUM(M43:M44)</f>
        <v>150</v>
      </c>
      <c r="N42" s="33">
        <f t="shared" si="16"/>
        <v>150</v>
      </c>
      <c r="O42" s="852">
        <f t="shared" si="17"/>
        <v>3.04</v>
      </c>
      <c r="P42" s="926">
        <f>PRODUCT(O42/N42,100)</f>
        <v>2.0266666666666664</v>
      </c>
    </row>
    <row r="43" spans="1:16" x14ac:dyDescent="0.3">
      <c r="A43" s="294"/>
      <c r="B43" s="86" t="s">
        <v>75</v>
      </c>
      <c r="C43" s="143" t="s">
        <v>54</v>
      </c>
      <c r="D43" s="86" t="s">
        <v>231</v>
      </c>
      <c r="E43" s="144">
        <v>50</v>
      </c>
      <c r="F43" s="145">
        <v>50</v>
      </c>
      <c r="G43" s="885">
        <v>3.04</v>
      </c>
      <c r="H43" s="872">
        <f t="shared" ref="H43:H44" si="21">PRODUCT(G43/F43,100)</f>
        <v>6.08</v>
      </c>
      <c r="I43" s="141"/>
      <c r="J43" s="82"/>
      <c r="K43" s="834"/>
      <c r="L43" s="873"/>
      <c r="M43" s="144">
        <v>50</v>
      </c>
      <c r="N43" s="223">
        <f t="shared" si="16"/>
        <v>50</v>
      </c>
      <c r="O43" s="894">
        <f t="shared" si="17"/>
        <v>3.04</v>
      </c>
      <c r="P43" s="1134">
        <f t="shared" ref="P43:P44" si="22">PRODUCT(O43/N43,100)</f>
        <v>6.08</v>
      </c>
    </row>
    <row r="44" spans="1:16" x14ac:dyDescent="0.3">
      <c r="A44" s="294"/>
      <c r="B44" s="86" t="s">
        <v>75</v>
      </c>
      <c r="C44" s="143" t="s">
        <v>121</v>
      </c>
      <c r="D44" s="86" t="s">
        <v>232</v>
      </c>
      <c r="E44" s="144">
        <v>100</v>
      </c>
      <c r="F44" s="145">
        <v>100</v>
      </c>
      <c r="G44" s="885">
        <v>0</v>
      </c>
      <c r="H44" s="872">
        <f t="shared" si="21"/>
        <v>0</v>
      </c>
      <c r="I44" s="141"/>
      <c r="J44" s="82"/>
      <c r="K44" s="834"/>
      <c r="L44" s="873"/>
      <c r="M44" s="144">
        <v>100</v>
      </c>
      <c r="N44" s="82">
        <f t="shared" si="16"/>
        <v>100</v>
      </c>
      <c r="O44" s="894">
        <f t="shared" si="17"/>
        <v>0</v>
      </c>
      <c r="P44" s="1132">
        <f t="shared" si="22"/>
        <v>0</v>
      </c>
    </row>
    <row r="45" spans="1:16" x14ac:dyDescent="0.3">
      <c r="A45" s="73" t="s">
        <v>233</v>
      </c>
      <c r="B45" s="1472" t="s">
        <v>234</v>
      </c>
      <c r="C45" s="1473"/>
      <c r="D45" s="1473"/>
      <c r="E45" s="151">
        <f>SUM(E46:E47)</f>
        <v>300</v>
      </c>
      <c r="F45" s="76">
        <f>SUM(F46:F47)</f>
        <v>300</v>
      </c>
      <c r="G45" s="832">
        <f>SUM(G46:G47)</f>
        <v>15.6</v>
      </c>
      <c r="H45" s="876">
        <f>PRODUCT(G45/F45,100)</f>
        <v>5.2</v>
      </c>
      <c r="I45" s="151"/>
      <c r="J45" s="76"/>
      <c r="K45" s="832"/>
      <c r="L45" s="869"/>
      <c r="M45" s="151">
        <f>SUM(M46:M47)</f>
        <v>300</v>
      </c>
      <c r="N45" s="33">
        <f t="shared" si="16"/>
        <v>300</v>
      </c>
      <c r="O45" s="852">
        <f t="shared" si="17"/>
        <v>15.6</v>
      </c>
      <c r="P45" s="926">
        <f>PRODUCT(O45/N45,100)</f>
        <v>5.2</v>
      </c>
    </row>
    <row r="46" spans="1:16" x14ac:dyDescent="0.3">
      <c r="A46" s="205"/>
      <c r="B46" s="86" t="s">
        <v>75</v>
      </c>
      <c r="C46" s="143" t="s">
        <v>121</v>
      </c>
      <c r="D46" s="295" t="s">
        <v>235</v>
      </c>
      <c r="E46" s="144">
        <v>300</v>
      </c>
      <c r="F46" s="145">
        <v>300</v>
      </c>
      <c r="G46" s="885">
        <v>15.6</v>
      </c>
      <c r="H46" s="872">
        <f t="shared" ref="H46:H47" si="23">PRODUCT(G46/F46,100)</f>
        <v>5.2</v>
      </c>
      <c r="I46" s="141"/>
      <c r="J46" s="82"/>
      <c r="K46" s="834"/>
      <c r="L46" s="873"/>
      <c r="M46" s="201">
        <v>300</v>
      </c>
      <c r="N46" s="223">
        <f t="shared" si="16"/>
        <v>300</v>
      </c>
      <c r="O46" s="894">
        <f t="shared" si="17"/>
        <v>15.6</v>
      </c>
      <c r="P46" s="1134">
        <f t="shared" ref="P46:P47" si="24">PRODUCT(O46/N46,100)</f>
        <v>5.2</v>
      </c>
    </row>
    <row r="47" spans="1:16" ht="31.2" customHeight="1" x14ac:dyDescent="0.3">
      <c r="A47" s="205"/>
      <c r="B47" s="140" t="s">
        <v>236</v>
      </c>
      <c r="C47" s="275" t="s">
        <v>237</v>
      </c>
      <c r="D47" s="296" t="s">
        <v>238</v>
      </c>
      <c r="E47" s="141">
        <v>0</v>
      </c>
      <c r="F47" s="82">
        <v>0</v>
      </c>
      <c r="G47" s="834">
        <v>0</v>
      </c>
      <c r="H47" s="872" t="e">
        <f t="shared" si="23"/>
        <v>#DIV/0!</v>
      </c>
      <c r="I47" s="150"/>
      <c r="J47" s="93"/>
      <c r="K47" s="835"/>
      <c r="L47" s="872"/>
      <c r="M47" s="186">
        <v>0</v>
      </c>
      <c r="N47" s="82">
        <f t="shared" si="16"/>
        <v>0</v>
      </c>
      <c r="O47" s="894">
        <f t="shared" si="17"/>
        <v>0</v>
      </c>
      <c r="P47" s="1329" t="e">
        <f t="shared" si="24"/>
        <v>#DIV/0!</v>
      </c>
    </row>
    <row r="48" spans="1:16" x14ac:dyDescent="0.3">
      <c r="A48" s="73" t="s">
        <v>239</v>
      </c>
      <c r="B48" s="1472" t="s">
        <v>240</v>
      </c>
      <c r="C48" s="1480"/>
      <c r="D48" s="1480"/>
      <c r="E48" s="151">
        <f>SUM(E49:E51)</f>
        <v>4072</v>
      </c>
      <c r="F48" s="76">
        <f>SUM(F49:F51)</f>
        <v>4072</v>
      </c>
      <c r="G48" s="832">
        <f>SUM(G49:G51)</f>
        <v>4040.76</v>
      </c>
      <c r="H48" s="876">
        <f>PRODUCT(G48/F48,100)</f>
        <v>99.232809430255415</v>
      </c>
      <c r="I48" s="151"/>
      <c r="J48" s="76"/>
      <c r="K48" s="832"/>
      <c r="L48" s="869"/>
      <c r="M48" s="151">
        <f>SUM(E48)</f>
        <v>4072</v>
      </c>
      <c r="N48" s="33">
        <f t="shared" si="16"/>
        <v>4072</v>
      </c>
      <c r="O48" s="852">
        <f t="shared" si="17"/>
        <v>4040.76</v>
      </c>
      <c r="P48" s="1330">
        <f>PRODUCT(O48/N48,100)</f>
        <v>99.232809430255415</v>
      </c>
    </row>
    <row r="49" spans="1:23" x14ac:dyDescent="0.3">
      <c r="A49" s="188"/>
      <c r="B49" s="85" t="s">
        <v>241</v>
      </c>
      <c r="C49" s="192">
        <v>641001</v>
      </c>
      <c r="D49" s="216" t="s">
        <v>242</v>
      </c>
      <c r="E49" s="141">
        <v>1300</v>
      </c>
      <c r="F49" s="82">
        <v>1300</v>
      </c>
      <c r="G49" s="834">
        <v>1268.76</v>
      </c>
      <c r="H49" s="872">
        <f t="shared" ref="H49:H51" si="25">PRODUCT(G49/F49,100)</f>
        <v>97.596923076923076</v>
      </c>
      <c r="I49" s="189"/>
      <c r="J49" s="190"/>
      <c r="K49" s="901"/>
      <c r="L49" s="919"/>
      <c r="M49" s="141">
        <f>SUM(E49)</f>
        <v>1300</v>
      </c>
      <c r="N49" s="223">
        <f t="shared" si="16"/>
        <v>1300</v>
      </c>
      <c r="O49" s="894">
        <f t="shared" si="17"/>
        <v>1268.76</v>
      </c>
      <c r="P49" s="1090">
        <f t="shared" ref="P49:P51" si="26">PRODUCT(O49/N49,100)</f>
        <v>97.596923076923076</v>
      </c>
    </row>
    <row r="50" spans="1:23" x14ac:dyDescent="0.3">
      <c r="A50" s="297"/>
      <c r="B50" s="298" t="s">
        <v>241</v>
      </c>
      <c r="C50" s="299">
        <v>641001</v>
      </c>
      <c r="D50" s="209" t="s">
        <v>243</v>
      </c>
      <c r="E50" s="141">
        <v>2772</v>
      </c>
      <c r="F50" s="82">
        <v>2772</v>
      </c>
      <c r="G50" s="834">
        <v>2772</v>
      </c>
      <c r="H50" s="872">
        <f t="shared" si="25"/>
        <v>100</v>
      </c>
      <c r="I50" s="189"/>
      <c r="J50" s="190"/>
      <c r="K50" s="901"/>
      <c r="L50" s="919"/>
      <c r="M50" s="141">
        <f>SUM(E50)</f>
        <v>2772</v>
      </c>
      <c r="N50" s="223">
        <f t="shared" si="16"/>
        <v>2772</v>
      </c>
      <c r="O50" s="894">
        <f t="shared" si="17"/>
        <v>2772</v>
      </c>
      <c r="P50" s="1090">
        <f t="shared" si="26"/>
        <v>100</v>
      </c>
    </row>
    <row r="51" spans="1:23" ht="27.6" customHeight="1" x14ac:dyDescent="0.3">
      <c r="A51" s="206"/>
      <c r="B51" s="298" t="s">
        <v>244</v>
      </c>
      <c r="C51" s="208">
        <v>637004</v>
      </c>
      <c r="D51" s="300" t="s">
        <v>245</v>
      </c>
      <c r="E51" s="301">
        <v>0</v>
      </c>
      <c r="F51" s="273">
        <v>0</v>
      </c>
      <c r="G51" s="939">
        <v>0</v>
      </c>
      <c r="H51" s="872" t="e">
        <f t="shared" si="25"/>
        <v>#DIV/0!</v>
      </c>
      <c r="I51" s="302"/>
      <c r="J51" s="303"/>
      <c r="K51" s="945"/>
      <c r="L51" s="950"/>
      <c r="M51" s="301">
        <v>0</v>
      </c>
      <c r="N51" s="82">
        <f t="shared" si="16"/>
        <v>0</v>
      </c>
      <c r="O51" s="894">
        <f t="shared" si="17"/>
        <v>0</v>
      </c>
      <c r="P51" s="1329" t="e">
        <f t="shared" si="26"/>
        <v>#DIV/0!</v>
      </c>
    </row>
    <row r="52" spans="1:23" x14ac:dyDescent="0.3">
      <c r="A52" s="180" t="s">
        <v>246</v>
      </c>
      <c r="B52" s="1472" t="s">
        <v>247</v>
      </c>
      <c r="C52" s="1480"/>
      <c r="D52" s="1480"/>
      <c r="E52" s="151"/>
      <c r="F52" s="76"/>
      <c r="G52" s="832"/>
      <c r="H52" s="869"/>
      <c r="I52" s="151">
        <f>SUM(I53:I54)</f>
        <v>10900</v>
      </c>
      <c r="J52" s="76">
        <v>10900</v>
      </c>
      <c r="K52" s="832">
        <v>10900</v>
      </c>
      <c r="L52" s="876">
        <f>PRODUCT(K52/J52,100)</f>
        <v>100</v>
      </c>
      <c r="M52" s="151">
        <v>0</v>
      </c>
      <c r="N52" s="33">
        <f t="shared" si="16"/>
        <v>10900</v>
      </c>
      <c r="O52" s="852">
        <f t="shared" si="17"/>
        <v>10900</v>
      </c>
      <c r="P52" s="926">
        <f>PRODUCT(O52/N52,100)</f>
        <v>100</v>
      </c>
      <c r="Q52" s="304"/>
      <c r="R52" s="304"/>
      <c r="S52" s="305"/>
      <c r="T52" s="306"/>
      <c r="U52" s="304"/>
      <c r="V52" s="304"/>
      <c r="W52" s="307"/>
    </row>
    <row r="53" spans="1:23" ht="27.6" thickBot="1" x14ac:dyDescent="0.35">
      <c r="A53" s="308"/>
      <c r="B53" s="160" t="s">
        <v>241</v>
      </c>
      <c r="C53" s="309">
        <v>713</v>
      </c>
      <c r="D53" s="162" t="s">
        <v>248</v>
      </c>
      <c r="E53" s="163"/>
      <c r="F53" s="164"/>
      <c r="G53" s="888"/>
      <c r="H53" s="878"/>
      <c r="I53" s="163">
        <v>10900</v>
      </c>
      <c r="J53" s="164">
        <v>10900</v>
      </c>
      <c r="K53" s="888">
        <v>10900</v>
      </c>
      <c r="L53" s="878">
        <f>PRODUCT(K53/J53,100)</f>
        <v>100</v>
      </c>
      <c r="M53" s="163">
        <v>0</v>
      </c>
      <c r="N53" s="164">
        <f t="shared" si="16"/>
        <v>10900</v>
      </c>
      <c r="O53" s="936">
        <f t="shared" si="17"/>
        <v>10900</v>
      </c>
      <c r="P53" s="1135">
        <f>PRODUCT(O53/N53,100)</f>
        <v>100</v>
      </c>
      <c r="Q53" s="234"/>
      <c r="R53" s="234"/>
      <c r="S53" s="310"/>
      <c r="T53" s="311"/>
      <c r="U53" s="234"/>
      <c r="V53" s="234"/>
      <c r="W53" s="312"/>
    </row>
  </sheetData>
  <mergeCells count="25">
    <mergeCell ref="O6:P7"/>
    <mergeCell ref="E8:G8"/>
    <mergeCell ref="I8:K8"/>
    <mergeCell ref="M8:O8"/>
    <mergeCell ref="N6:N7"/>
    <mergeCell ref="B39:D39"/>
    <mergeCell ref="B42:D42"/>
    <mergeCell ref="B45:D45"/>
    <mergeCell ref="B48:D48"/>
    <mergeCell ref="B52:D52"/>
    <mergeCell ref="B17:D17"/>
    <mergeCell ref="J6:J7"/>
    <mergeCell ref="M6:M7"/>
    <mergeCell ref="B10:D10"/>
    <mergeCell ref="B14:D14"/>
    <mergeCell ref="E6:E7"/>
    <mergeCell ref="F6:F7"/>
    <mergeCell ref="I6:I7"/>
    <mergeCell ref="G6:H7"/>
    <mergeCell ref="K6:L7"/>
    <mergeCell ref="A3:P3"/>
    <mergeCell ref="E4:L4"/>
    <mergeCell ref="M4:P5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BreakPreview" topLeftCell="F1" zoomScaleNormal="100" zoomScaleSheetLayoutView="100" workbookViewId="0">
      <selection activeCell="B88" sqref="B88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5" width="12.33203125" customWidth="1"/>
    <col min="6" max="6" width="12.6640625" customWidth="1"/>
    <col min="7" max="7" width="15" style="818" customWidth="1"/>
    <col min="8" max="8" width="8.6640625" style="825" customWidth="1"/>
    <col min="9" max="9" width="11.6640625" customWidth="1"/>
    <col min="10" max="10" width="12.6640625" customWidth="1"/>
    <col min="11" max="11" width="14.33203125" style="818" customWidth="1"/>
    <col min="12" max="12" width="9" style="825" customWidth="1"/>
    <col min="13" max="14" width="12.6640625" customWidth="1"/>
    <col min="15" max="15" width="13" style="818" customWidth="1"/>
    <col min="16" max="16" width="8" style="825" customWidth="1"/>
  </cols>
  <sheetData>
    <row r="1" spans="1:16" ht="17.399999999999999" x14ac:dyDescent="0.3">
      <c r="A1" s="1481" t="s">
        <v>769</v>
      </c>
      <c r="B1" s="1481"/>
      <c r="C1" s="1471"/>
      <c r="D1" s="1471"/>
      <c r="E1" s="1471"/>
      <c r="F1" s="1471"/>
      <c r="G1" s="1471"/>
      <c r="H1" s="1471"/>
      <c r="I1" s="1471"/>
    </row>
    <row r="2" spans="1:16" ht="15" thickBot="1" x14ac:dyDescent="0.35">
      <c r="M2" s="7"/>
      <c r="N2" s="7"/>
    </row>
    <row r="3" spans="1:16" ht="23.4" thickBot="1" x14ac:dyDescent="0.45">
      <c r="A3" s="1433" t="s">
        <v>770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765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57" t="s">
        <v>768</v>
      </c>
      <c r="G6" s="1426" t="s">
        <v>745</v>
      </c>
      <c r="H6" s="1427"/>
      <c r="I6" s="1411" t="s">
        <v>9</v>
      </c>
      <c r="J6" s="1457" t="s">
        <v>768</v>
      </c>
      <c r="K6" s="1426" t="s">
        <v>745</v>
      </c>
      <c r="L6" s="1427"/>
      <c r="M6" s="1455" t="s">
        <v>9</v>
      </c>
      <c r="N6" s="1457" t="s">
        <v>768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485" t="s">
        <v>249</v>
      </c>
      <c r="B9" s="1486"/>
      <c r="C9" s="1486"/>
      <c r="D9" s="1486"/>
      <c r="E9" s="27">
        <f>SUM(E10,E18,E34,E59,E68,E72)</f>
        <v>93643.04</v>
      </c>
      <c r="F9" s="120">
        <f>SUM(F10,F18,F34,F59,F68,F72)</f>
        <v>130561</v>
      </c>
      <c r="G9" s="827">
        <f>SUM(G10,G18,G34,G59,G68,G72)</f>
        <v>114444.07999999999</v>
      </c>
      <c r="H9" s="1368">
        <f>PRODUCT(G9/F9,100)</f>
        <v>87.655639892464052</v>
      </c>
      <c r="I9" s="121">
        <f>SUM(I10,I18,I34,I59,I68,I72)</f>
        <v>871205</v>
      </c>
      <c r="J9" s="120">
        <f>SUM(J10,J18,J34,J59,J68,J72)</f>
        <v>823080</v>
      </c>
      <c r="K9" s="827">
        <f>SUM(K10,K18,K34,K59,K68,K72)</f>
        <v>31448.62</v>
      </c>
      <c r="L9" s="863">
        <f>PRODUCT(K9/J9,100)</f>
        <v>3.8208460902949897</v>
      </c>
      <c r="M9" s="27">
        <f>SUM(E9,I9)</f>
        <v>964848.04</v>
      </c>
      <c r="N9" s="1369">
        <f>SUM(F9,J9)</f>
        <v>953641</v>
      </c>
      <c r="O9" s="1370">
        <f>SUM(G9,K9)</f>
        <v>145892.69999999998</v>
      </c>
      <c r="P9" s="925">
        <f>PRODUCT(O9/N9,100)</f>
        <v>15.298492829062507</v>
      </c>
    </row>
    <row r="10" spans="1:16" ht="15" thickTop="1" x14ac:dyDescent="0.3">
      <c r="A10" s="519" t="s">
        <v>250</v>
      </c>
      <c r="B10" s="170" t="s">
        <v>251</v>
      </c>
      <c r="C10" s="170"/>
      <c r="D10" s="171"/>
      <c r="E10" s="34">
        <f>SUM(E11:E11)</f>
        <v>2200</v>
      </c>
      <c r="F10" s="33">
        <f>SUM(F11:F17)</f>
        <v>30264</v>
      </c>
      <c r="G10" s="828">
        <f>SUM(G11:G17)</f>
        <v>24003.289999999997</v>
      </c>
      <c r="H10" s="1035">
        <f>PRODUCT(G10/F10,100)</f>
        <v>79.313012159661639</v>
      </c>
      <c r="I10" s="31">
        <v>0</v>
      </c>
      <c r="J10" s="33"/>
      <c r="K10" s="828"/>
      <c r="L10" s="864"/>
      <c r="M10" s="34">
        <f>SUM(I10,E10)</f>
        <v>2200</v>
      </c>
      <c r="N10" s="32">
        <f t="shared" ref="N10:N45" si="0">SUM(F10,J10)</f>
        <v>30264</v>
      </c>
      <c r="O10" s="852">
        <f t="shared" ref="O10:O45" si="1">SUM(G10,K10)</f>
        <v>24003.289999999997</v>
      </c>
      <c r="P10" s="858">
        <f t="shared" ref="P10:P73" si="2">PRODUCT(O10/N10,100)</f>
        <v>79.313012159661639</v>
      </c>
    </row>
    <row r="11" spans="1:16" x14ac:dyDescent="0.3">
      <c r="A11" s="272"/>
      <c r="B11" s="313" t="s">
        <v>252</v>
      </c>
      <c r="C11" s="177">
        <v>637004</v>
      </c>
      <c r="D11" s="314" t="s">
        <v>253</v>
      </c>
      <c r="E11" s="62">
        <v>2200</v>
      </c>
      <c r="F11" s="315">
        <v>2200</v>
      </c>
      <c r="G11" s="959">
        <v>1657.44</v>
      </c>
      <c r="H11" s="1002">
        <f t="shared" ref="H11:H63" si="3">PRODUCT(G11/F11,100)</f>
        <v>75.338181818181809</v>
      </c>
      <c r="I11" s="175"/>
      <c r="J11" s="174"/>
      <c r="K11" s="899"/>
      <c r="L11" s="916"/>
      <c r="M11" s="62">
        <f t="shared" ref="M11:M17" si="4">SUM(E11)</f>
        <v>2200</v>
      </c>
      <c r="N11" s="421">
        <f t="shared" si="0"/>
        <v>2200</v>
      </c>
      <c r="O11" s="853">
        <f t="shared" si="1"/>
        <v>1657.44</v>
      </c>
      <c r="P11" s="859">
        <f t="shared" si="2"/>
        <v>75.338181818181809</v>
      </c>
    </row>
    <row r="12" spans="1:16" ht="27" x14ac:dyDescent="0.3">
      <c r="A12" s="272"/>
      <c r="B12" s="313" t="s">
        <v>254</v>
      </c>
      <c r="C12" s="177" t="s">
        <v>27</v>
      </c>
      <c r="D12" s="316" t="s">
        <v>255</v>
      </c>
      <c r="E12" s="62"/>
      <c r="F12" s="315">
        <v>25679</v>
      </c>
      <c r="G12" s="959">
        <v>21077.79</v>
      </c>
      <c r="H12" s="1002">
        <f t="shared" si="3"/>
        <v>82.081817827797039</v>
      </c>
      <c r="I12" s="175"/>
      <c r="J12" s="174"/>
      <c r="K12" s="899"/>
      <c r="L12" s="916"/>
      <c r="M12" s="62">
        <f t="shared" si="4"/>
        <v>0</v>
      </c>
      <c r="N12" s="421">
        <f t="shared" si="0"/>
        <v>25679</v>
      </c>
      <c r="O12" s="853">
        <f t="shared" si="1"/>
        <v>21077.79</v>
      </c>
      <c r="P12" s="859">
        <f t="shared" si="2"/>
        <v>82.081817827797039</v>
      </c>
    </row>
    <row r="13" spans="1:16" x14ac:dyDescent="0.3">
      <c r="A13" s="272"/>
      <c r="B13" s="313" t="s">
        <v>252</v>
      </c>
      <c r="C13" s="140">
        <v>633006</v>
      </c>
      <c r="D13" s="316" t="s">
        <v>231</v>
      </c>
      <c r="E13" s="62"/>
      <c r="F13" s="315">
        <v>50</v>
      </c>
      <c r="G13" s="959">
        <v>59.21</v>
      </c>
      <c r="H13" s="1002">
        <f t="shared" si="3"/>
        <v>118.41999999999999</v>
      </c>
      <c r="I13" s="175"/>
      <c r="J13" s="174"/>
      <c r="K13" s="899"/>
      <c r="L13" s="916"/>
      <c r="M13" s="62">
        <f t="shared" si="4"/>
        <v>0</v>
      </c>
      <c r="N13" s="421">
        <f t="shared" si="0"/>
        <v>50</v>
      </c>
      <c r="O13" s="853">
        <f t="shared" si="1"/>
        <v>59.21</v>
      </c>
      <c r="P13" s="859">
        <f t="shared" si="2"/>
        <v>118.41999999999999</v>
      </c>
    </row>
    <row r="14" spans="1:16" ht="27" x14ac:dyDescent="0.3">
      <c r="A14" s="272"/>
      <c r="B14" s="313" t="s">
        <v>252</v>
      </c>
      <c r="C14" s="140">
        <v>633006</v>
      </c>
      <c r="D14" s="316" t="s">
        <v>256</v>
      </c>
      <c r="E14" s="62"/>
      <c r="F14" s="315">
        <v>100</v>
      </c>
      <c r="G14" s="959">
        <v>0</v>
      </c>
      <c r="H14" s="1002">
        <f t="shared" si="3"/>
        <v>0</v>
      </c>
      <c r="I14" s="175"/>
      <c r="J14" s="174"/>
      <c r="K14" s="899"/>
      <c r="L14" s="916"/>
      <c r="M14" s="62">
        <f t="shared" si="4"/>
        <v>0</v>
      </c>
      <c r="N14" s="421">
        <f t="shared" si="0"/>
        <v>100</v>
      </c>
      <c r="O14" s="853">
        <f t="shared" si="1"/>
        <v>0</v>
      </c>
      <c r="P14" s="859">
        <f t="shared" si="2"/>
        <v>0</v>
      </c>
    </row>
    <row r="15" spans="1:16" ht="27" x14ac:dyDescent="0.3">
      <c r="A15" s="272"/>
      <c r="B15" s="313" t="s">
        <v>252</v>
      </c>
      <c r="C15" s="173">
        <v>633010</v>
      </c>
      <c r="D15" s="316" t="s">
        <v>257</v>
      </c>
      <c r="E15" s="62"/>
      <c r="F15" s="315">
        <v>1000</v>
      </c>
      <c r="G15" s="959">
        <v>42</v>
      </c>
      <c r="H15" s="1002">
        <f t="shared" si="3"/>
        <v>4.2</v>
      </c>
      <c r="I15" s="175"/>
      <c r="J15" s="174"/>
      <c r="K15" s="899"/>
      <c r="L15" s="916"/>
      <c r="M15" s="62">
        <f t="shared" si="4"/>
        <v>0</v>
      </c>
      <c r="N15" s="421">
        <f t="shared" si="0"/>
        <v>1000</v>
      </c>
      <c r="O15" s="853">
        <f t="shared" si="1"/>
        <v>42</v>
      </c>
      <c r="P15" s="859">
        <f t="shared" si="2"/>
        <v>4.2</v>
      </c>
    </row>
    <row r="16" spans="1:16" x14ac:dyDescent="0.3">
      <c r="A16" s="272"/>
      <c r="B16" s="313" t="s">
        <v>252</v>
      </c>
      <c r="C16" s="177">
        <v>637014</v>
      </c>
      <c r="D16" s="316" t="s">
        <v>52</v>
      </c>
      <c r="E16" s="62"/>
      <c r="F16" s="315">
        <v>1046</v>
      </c>
      <c r="G16" s="959">
        <v>1031.1400000000001</v>
      </c>
      <c r="H16" s="1002">
        <f t="shared" si="3"/>
        <v>98.579349904397716</v>
      </c>
      <c r="I16" s="175"/>
      <c r="J16" s="174"/>
      <c r="K16" s="899"/>
      <c r="L16" s="916"/>
      <c r="M16" s="62">
        <f t="shared" si="4"/>
        <v>0</v>
      </c>
      <c r="N16" s="421">
        <f t="shared" si="0"/>
        <v>1046</v>
      </c>
      <c r="O16" s="853">
        <f t="shared" si="1"/>
        <v>1031.1400000000001</v>
      </c>
      <c r="P16" s="859">
        <f t="shared" si="2"/>
        <v>98.579349904397716</v>
      </c>
    </row>
    <row r="17" spans="1:16" x14ac:dyDescent="0.3">
      <c r="A17" s="272"/>
      <c r="B17" s="313" t="s">
        <v>252</v>
      </c>
      <c r="C17" s="177">
        <v>637016</v>
      </c>
      <c r="D17" s="316" t="s">
        <v>36</v>
      </c>
      <c r="E17" s="62"/>
      <c r="F17" s="315">
        <v>189</v>
      </c>
      <c r="G17" s="959">
        <v>135.71</v>
      </c>
      <c r="H17" s="1002">
        <f t="shared" si="3"/>
        <v>71.804232804232811</v>
      </c>
      <c r="I17" s="175"/>
      <c r="J17" s="174"/>
      <c r="K17" s="899"/>
      <c r="L17" s="916"/>
      <c r="M17" s="62">
        <f t="shared" si="4"/>
        <v>0</v>
      </c>
      <c r="N17" s="421">
        <f t="shared" si="0"/>
        <v>189</v>
      </c>
      <c r="O17" s="853">
        <f t="shared" si="1"/>
        <v>135.71</v>
      </c>
      <c r="P17" s="859">
        <f t="shared" si="2"/>
        <v>71.804232804232811</v>
      </c>
    </row>
    <row r="18" spans="1:16" x14ac:dyDescent="0.3">
      <c r="A18" s="268" t="s">
        <v>258</v>
      </c>
      <c r="B18" s="1483" t="s">
        <v>259</v>
      </c>
      <c r="C18" s="1484"/>
      <c r="D18" s="1484"/>
      <c r="E18" s="269">
        <f>SUM(E19:E33)</f>
        <v>67199.039999999994</v>
      </c>
      <c r="F18" s="270">
        <f>SUM(F19:F33)</f>
        <v>1660</v>
      </c>
      <c r="G18" s="941">
        <f>SUM(G19:G33)</f>
        <v>1380.24</v>
      </c>
      <c r="H18" s="1003">
        <f t="shared" si="3"/>
        <v>83.146987951807233</v>
      </c>
      <c r="I18" s="271"/>
      <c r="J18" s="270"/>
      <c r="K18" s="941"/>
      <c r="L18" s="946"/>
      <c r="M18" s="269">
        <f>SUM(I18,E18)</f>
        <v>67199.039999999994</v>
      </c>
      <c r="N18" s="418">
        <f t="shared" si="0"/>
        <v>1660</v>
      </c>
      <c r="O18" s="854">
        <f t="shared" si="1"/>
        <v>1380.24</v>
      </c>
      <c r="P18" s="984">
        <f t="shared" si="2"/>
        <v>83.146987951807233</v>
      </c>
    </row>
    <row r="19" spans="1:16" ht="27.75" customHeight="1" x14ac:dyDescent="0.3">
      <c r="A19" s="272"/>
      <c r="B19" s="313" t="s">
        <v>254</v>
      </c>
      <c r="C19" s="177" t="s">
        <v>27</v>
      </c>
      <c r="D19" s="316" t="s">
        <v>255</v>
      </c>
      <c r="E19" s="62">
        <v>50378</v>
      </c>
      <c r="F19" s="315">
        <v>0</v>
      </c>
      <c r="G19" s="959">
        <v>0</v>
      </c>
      <c r="H19" s="1002" t="e">
        <f t="shared" si="3"/>
        <v>#DIV/0!</v>
      </c>
      <c r="I19" s="175"/>
      <c r="J19" s="174"/>
      <c r="K19" s="899"/>
      <c r="L19" s="916"/>
      <c r="M19" s="62">
        <f t="shared" ref="M19:M33" si="5">SUM(E19)</f>
        <v>50378</v>
      </c>
      <c r="N19" s="421">
        <f t="shared" si="0"/>
        <v>0</v>
      </c>
      <c r="O19" s="853">
        <f t="shared" si="1"/>
        <v>0</v>
      </c>
      <c r="P19" s="1002" t="e">
        <f t="shared" si="2"/>
        <v>#DIV/0!</v>
      </c>
    </row>
    <row r="20" spans="1:16" ht="27.6" customHeight="1" x14ac:dyDescent="0.3">
      <c r="A20" s="272"/>
      <c r="B20" s="313" t="s">
        <v>252</v>
      </c>
      <c r="C20" s="177">
        <v>631001</v>
      </c>
      <c r="D20" s="316" t="s">
        <v>260</v>
      </c>
      <c r="E20" s="62">
        <v>500</v>
      </c>
      <c r="F20" s="315">
        <v>0</v>
      </c>
      <c r="G20" s="959">
        <v>0</v>
      </c>
      <c r="H20" s="1002" t="e">
        <f t="shared" si="3"/>
        <v>#DIV/0!</v>
      </c>
      <c r="I20" s="175"/>
      <c r="J20" s="174"/>
      <c r="K20" s="899"/>
      <c r="L20" s="916"/>
      <c r="M20" s="62">
        <f t="shared" si="5"/>
        <v>500</v>
      </c>
      <c r="N20" s="421">
        <f t="shared" si="0"/>
        <v>0</v>
      </c>
      <c r="O20" s="853">
        <f t="shared" si="1"/>
        <v>0</v>
      </c>
      <c r="P20" s="1002" t="e">
        <f t="shared" si="2"/>
        <v>#DIV/0!</v>
      </c>
    </row>
    <row r="21" spans="1:16" ht="16.95" customHeight="1" x14ac:dyDescent="0.3">
      <c r="A21" s="272"/>
      <c r="B21" s="313" t="s">
        <v>252</v>
      </c>
      <c r="C21" s="140">
        <v>633006</v>
      </c>
      <c r="D21" s="316" t="s">
        <v>231</v>
      </c>
      <c r="E21" s="62">
        <v>50</v>
      </c>
      <c r="F21" s="315">
        <v>0</v>
      </c>
      <c r="G21" s="959">
        <v>0</v>
      </c>
      <c r="H21" s="1002" t="e">
        <f t="shared" si="3"/>
        <v>#DIV/0!</v>
      </c>
      <c r="I21" s="175"/>
      <c r="J21" s="174"/>
      <c r="K21" s="899"/>
      <c r="L21" s="916"/>
      <c r="M21" s="62">
        <f t="shared" si="5"/>
        <v>50</v>
      </c>
      <c r="N21" s="421">
        <f t="shared" si="0"/>
        <v>0</v>
      </c>
      <c r="O21" s="853">
        <f t="shared" si="1"/>
        <v>0</v>
      </c>
      <c r="P21" s="1002" t="e">
        <f t="shared" si="2"/>
        <v>#DIV/0!</v>
      </c>
    </row>
    <row r="22" spans="1:16" ht="27" customHeight="1" x14ac:dyDescent="0.3">
      <c r="A22" s="272"/>
      <c r="B22" s="313" t="s">
        <v>252</v>
      </c>
      <c r="C22" s="140">
        <v>633006</v>
      </c>
      <c r="D22" s="316" t="s">
        <v>256</v>
      </c>
      <c r="E22" s="62">
        <v>100</v>
      </c>
      <c r="F22" s="315">
        <v>0</v>
      </c>
      <c r="G22" s="959">
        <v>0</v>
      </c>
      <c r="H22" s="1002" t="e">
        <f t="shared" si="3"/>
        <v>#DIV/0!</v>
      </c>
      <c r="I22" s="175"/>
      <c r="J22" s="174"/>
      <c r="K22" s="899"/>
      <c r="L22" s="916"/>
      <c r="M22" s="62">
        <f t="shared" si="5"/>
        <v>100</v>
      </c>
      <c r="N22" s="421">
        <f t="shared" si="0"/>
        <v>0</v>
      </c>
      <c r="O22" s="853">
        <f t="shared" si="1"/>
        <v>0</v>
      </c>
      <c r="P22" s="1002" t="e">
        <f t="shared" si="2"/>
        <v>#DIV/0!</v>
      </c>
    </row>
    <row r="23" spans="1:16" ht="30" customHeight="1" x14ac:dyDescent="0.3">
      <c r="A23" s="272"/>
      <c r="B23" s="313" t="s">
        <v>252</v>
      </c>
      <c r="C23" s="173">
        <v>633010</v>
      </c>
      <c r="D23" s="316" t="s">
        <v>257</v>
      </c>
      <c r="E23" s="62">
        <v>3404</v>
      </c>
      <c r="F23" s="315">
        <v>0</v>
      </c>
      <c r="G23" s="959">
        <v>0</v>
      </c>
      <c r="H23" s="1002" t="e">
        <f t="shared" si="3"/>
        <v>#DIV/0!</v>
      </c>
      <c r="I23" s="175"/>
      <c r="J23" s="174"/>
      <c r="K23" s="899"/>
      <c r="L23" s="916"/>
      <c r="M23" s="62">
        <f t="shared" si="5"/>
        <v>3404</v>
      </c>
      <c r="N23" s="421">
        <f t="shared" si="0"/>
        <v>0</v>
      </c>
      <c r="O23" s="853">
        <f t="shared" si="1"/>
        <v>0</v>
      </c>
      <c r="P23" s="1002" t="e">
        <f t="shared" si="2"/>
        <v>#DIV/0!</v>
      </c>
    </row>
    <row r="24" spans="1:16" ht="27" customHeight="1" x14ac:dyDescent="0.3">
      <c r="A24" s="272"/>
      <c r="B24" s="313" t="s">
        <v>252</v>
      </c>
      <c r="C24" s="173">
        <v>633007</v>
      </c>
      <c r="D24" s="316" t="s">
        <v>261</v>
      </c>
      <c r="E24" s="62">
        <v>2200</v>
      </c>
      <c r="F24" s="315">
        <v>0</v>
      </c>
      <c r="G24" s="959">
        <v>0</v>
      </c>
      <c r="H24" s="1002" t="e">
        <f t="shared" si="3"/>
        <v>#DIV/0!</v>
      </c>
      <c r="I24" s="175"/>
      <c r="J24" s="174"/>
      <c r="K24" s="899"/>
      <c r="L24" s="916"/>
      <c r="M24" s="62">
        <f t="shared" si="5"/>
        <v>2200</v>
      </c>
      <c r="N24" s="421">
        <f t="shared" si="0"/>
        <v>0</v>
      </c>
      <c r="O24" s="853">
        <f t="shared" si="1"/>
        <v>0</v>
      </c>
      <c r="P24" s="1002" t="e">
        <f t="shared" si="2"/>
        <v>#DIV/0!</v>
      </c>
    </row>
    <row r="25" spans="1:16" ht="29.25" customHeight="1" x14ac:dyDescent="0.3">
      <c r="A25" s="272"/>
      <c r="B25" s="313" t="s">
        <v>252</v>
      </c>
      <c r="C25" s="173">
        <v>633007</v>
      </c>
      <c r="D25" s="316" t="s">
        <v>262</v>
      </c>
      <c r="E25" s="62">
        <v>644</v>
      </c>
      <c r="F25" s="315">
        <v>0</v>
      </c>
      <c r="G25" s="959">
        <v>0</v>
      </c>
      <c r="H25" s="1002" t="e">
        <f t="shared" si="3"/>
        <v>#DIV/0!</v>
      </c>
      <c r="I25" s="175"/>
      <c r="J25" s="174"/>
      <c r="K25" s="899"/>
      <c r="L25" s="916"/>
      <c r="M25" s="62">
        <f t="shared" si="5"/>
        <v>644</v>
      </c>
      <c r="N25" s="421">
        <f t="shared" si="0"/>
        <v>0</v>
      </c>
      <c r="O25" s="853">
        <f t="shared" si="1"/>
        <v>0</v>
      </c>
      <c r="P25" s="1002" t="e">
        <f t="shared" si="2"/>
        <v>#DIV/0!</v>
      </c>
    </row>
    <row r="26" spans="1:16" ht="27.6" customHeight="1" x14ac:dyDescent="0.3">
      <c r="A26" s="272"/>
      <c r="B26" s="313" t="s">
        <v>252</v>
      </c>
      <c r="C26" s="177">
        <v>634001</v>
      </c>
      <c r="D26" s="316" t="s">
        <v>263</v>
      </c>
      <c r="E26" s="62">
        <v>4000</v>
      </c>
      <c r="F26" s="315">
        <v>500</v>
      </c>
      <c r="G26" s="959">
        <v>400.29</v>
      </c>
      <c r="H26" s="1002">
        <f t="shared" si="3"/>
        <v>80.058000000000007</v>
      </c>
      <c r="I26" s="175"/>
      <c r="J26" s="174"/>
      <c r="K26" s="899"/>
      <c r="L26" s="916"/>
      <c r="M26" s="62">
        <f t="shared" si="5"/>
        <v>4000</v>
      </c>
      <c r="N26" s="421">
        <f t="shared" si="0"/>
        <v>500</v>
      </c>
      <c r="O26" s="853">
        <f t="shared" si="1"/>
        <v>400.29</v>
      </c>
      <c r="P26" s="859">
        <f t="shared" si="2"/>
        <v>80.058000000000007</v>
      </c>
    </row>
    <row r="27" spans="1:16" ht="15.75" customHeight="1" x14ac:dyDescent="0.3">
      <c r="A27" s="272"/>
      <c r="B27" s="313" t="s">
        <v>252</v>
      </c>
      <c r="C27" s="177">
        <v>634003</v>
      </c>
      <c r="D27" s="316" t="s">
        <v>264</v>
      </c>
      <c r="E27" s="62">
        <v>480</v>
      </c>
      <c r="F27" s="315">
        <v>480</v>
      </c>
      <c r="G27" s="959">
        <v>316.48</v>
      </c>
      <c r="H27" s="1002">
        <f t="shared" si="3"/>
        <v>65.933333333333337</v>
      </c>
      <c r="I27" s="175"/>
      <c r="J27" s="174"/>
      <c r="K27" s="899"/>
      <c r="L27" s="916"/>
      <c r="M27" s="62">
        <f t="shared" si="5"/>
        <v>480</v>
      </c>
      <c r="N27" s="421">
        <f t="shared" si="0"/>
        <v>480</v>
      </c>
      <c r="O27" s="853">
        <f t="shared" si="1"/>
        <v>316.48</v>
      </c>
      <c r="P27" s="859">
        <f t="shared" si="2"/>
        <v>65.933333333333337</v>
      </c>
    </row>
    <row r="28" spans="1:16" ht="47.25" customHeight="1" x14ac:dyDescent="0.3">
      <c r="A28" s="272"/>
      <c r="B28" s="313" t="s">
        <v>252</v>
      </c>
      <c r="C28" s="173" t="s">
        <v>265</v>
      </c>
      <c r="D28" s="316" t="s">
        <v>266</v>
      </c>
      <c r="E28" s="62">
        <v>478</v>
      </c>
      <c r="F28" s="315">
        <v>478</v>
      </c>
      <c r="G28" s="959">
        <v>461.43</v>
      </c>
      <c r="H28" s="1002">
        <f t="shared" si="3"/>
        <v>96.53347280334728</v>
      </c>
      <c r="I28" s="175"/>
      <c r="J28" s="174"/>
      <c r="K28" s="899"/>
      <c r="L28" s="916"/>
      <c r="M28" s="62">
        <f t="shared" si="5"/>
        <v>478</v>
      </c>
      <c r="N28" s="421">
        <f t="shared" si="0"/>
        <v>478</v>
      </c>
      <c r="O28" s="853">
        <f t="shared" si="1"/>
        <v>461.43</v>
      </c>
      <c r="P28" s="859">
        <f t="shared" si="2"/>
        <v>96.53347280334728</v>
      </c>
    </row>
    <row r="29" spans="1:16" ht="27" customHeight="1" x14ac:dyDescent="0.3">
      <c r="A29" s="272"/>
      <c r="B29" s="313" t="s">
        <v>252</v>
      </c>
      <c r="C29" s="177">
        <v>637001</v>
      </c>
      <c r="D29" s="316" t="s">
        <v>267</v>
      </c>
      <c r="E29" s="62">
        <v>2000</v>
      </c>
      <c r="F29" s="315">
        <v>0</v>
      </c>
      <c r="G29" s="959">
        <v>0</v>
      </c>
      <c r="H29" s="1002" t="e">
        <f t="shared" si="3"/>
        <v>#DIV/0!</v>
      </c>
      <c r="I29" s="175"/>
      <c r="J29" s="174"/>
      <c r="K29" s="899"/>
      <c r="L29" s="916"/>
      <c r="M29" s="62">
        <f t="shared" si="5"/>
        <v>2000</v>
      </c>
      <c r="N29" s="421">
        <f t="shared" si="0"/>
        <v>0</v>
      </c>
      <c r="O29" s="853">
        <f t="shared" si="1"/>
        <v>0</v>
      </c>
      <c r="P29" s="1002" t="e">
        <f t="shared" si="2"/>
        <v>#DIV/0!</v>
      </c>
    </row>
    <row r="30" spans="1:16" x14ac:dyDescent="0.3">
      <c r="A30" s="272"/>
      <c r="B30" s="313" t="s">
        <v>252</v>
      </c>
      <c r="C30" s="177">
        <v>637014</v>
      </c>
      <c r="D30" s="316" t="s">
        <v>52</v>
      </c>
      <c r="E30" s="62">
        <v>2092</v>
      </c>
      <c r="F30" s="315">
        <v>0</v>
      </c>
      <c r="G30" s="959">
        <v>0</v>
      </c>
      <c r="H30" s="1002" t="e">
        <f t="shared" si="3"/>
        <v>#DIV/0!</v>
      </c>
      <c r="I30" s="175"/>
      <c r="J30" s="174"/>
      <c r="K30" s="899"/>
      <c r="L30" s="916"/>
      <c r="M30" s="62">
        <f t="shared" si="5"/>
        <v>2092</v>
      </c>
      <c r="N30" s="421">
        <f t="shared" si="0"/>
        <v>0</v>
      </c>
      <c r="O30" s="853">
        <f t="shared" si="1"/>
        <v>0</v>
      </c>
      <c r="P30" s="1002" t="e">
        <f t="shared" si="2"/>
        <v>#DIV/0!</v>
      </c>
    </row>
    <row r="31" spans="1:16" ht="16.2" customHeight="1" x14ac:dyDescent="0.3">
      <c r="A31" s="272"/>
      <c r="B31" s="313" t="s">
        <v>252</v>
      </c>
      <c r="C31" s="177">
        <v>637016</v>
      </c>
      <c r="D31" s="316" t="s">
        <v>36</v>
      </c>
      <c r="E31" s="62">
        <v>371</v>
      </c>
      <c r="F31" s="315">
        <v>0</v>
      </c>
      <c r="G31" s="959">
        <v>0</v>
      </c>
      <c r="H31" s="1002" t="e">
        <f t="shared" si="3"/>
        <v>#DIV/0!</v>
      </c>
      <c r="I31" s="175"/>
      <c r="J31" s="174"/>
      <c r="K31" s="899"/>
      <c r="L31" s="916"/>
      <c r="M31" s="62">
        <f t="shared" si="5"/>
        <v>371</v>
      </c>
      <c r="N31" s="421">
        <f t="shared" si="0"/>
        <v>0</v>
      </c>
      <c r="O31" s="853">
        <f t="shared" si="1"/>
        <v>0</v>
      </c>
      <c r="P31" s="1002" t="e">
        <f t="shared" si="2"/>
        <v>#DIV/0!</v>
      </c>
    </row>
    <row r="32" spans="1:16" ht="27.75" customHeight="1" x14ac:dyDescent="0.3">
      <c r="A32" s="272"/>
      <c r="B32" s="313" t="s">
        <v>252</v>
      </c>
      <c r="C32" s="177">
        <v>637004</v>
      </c>
      <c r="D32" s="316" t="s">
        <v>268</v>
      </c>
      <c r="E32" s="62">
        <v>300</v>
      </c>
      <c r="F32" s="315">
        <v>0</v>
      </c>
      <c r="G32" s="959">
        <v>0</v>
      </c>
      <c r="H32" s="1002" t="e">
        <f t="shared" si="3"/>
        <v>#DIV/0!</v>
      </c>
      <c r="I32" s="175"/>
      <c r="J32" s="174"/>
      <c r="K32" s="899"/>
      <c r="L32" s="916"/>
      <c r="M32" s="62">
        <f t="shared" si="5"/>
        <v>300</v>
      </c>
      <c r="N32" s="421">
        <f t="shared" si="0"/>
        <v>0</v>
      </c>
      <c r="O32" s="853">
        <f t="shared" si="1"/>
        <v>0</v>
      </c>
      <c r="P32" s="1002" t="e">
        <f t="shared" si="2"/>
        <v>#DIV/0!</v>
      </c>
    </row>
    <row r="33" spans="1:16" ht="25.95" customHeight="1" x14ac:dyDescent="0.3">
      <c r="A33" s="272"/>
      <c r="B33" s="313" t="s">
        <v>252</v>
      </c>
      <c r="C33" s="177">
        <v>653001</v>
      </c>
      <c r="D33" s="316" t="s">
        <v>269</v>
      </c>
      <c r="E33" s="62">
        <v>202.04</v>
      </c>
      <c r="F33" s="315">
        <v>202</v>
      </c>
      <c r="G33" s="959">
        <v>202.04</v>
      </c>
      <c r="H33" s="1002">
        <f t="shared" si="3"/>
        <v>100.01980198019803</v>
      </c>
      <c r="I33" s="175"/>
      <c r="J33" s="174"/>
      <c r="K33" s="899"/>
      <c r="L33" s="916"/>
      <c r="M33" s="62">
        <f t="shared" si="5"/>
        <v>202.04</v>
      </c>
      <c r="N33" s="421">
        <f t="shared" si="0"/>
        <v>202</v>
      </c>
      <c r="O33" s="853">
        <f t="shared" si="1"/>
        <v>202.04</v>
      </c>
      <c r="P33" s="859">
        <f t="shared" si="2"/>
        <v>100.01980198019803</v>
      </c>
    </row>
    <row r="34" spans="1:16" x14ac:dyDescent="0.3">
      <c r="A34" s="73" t="s">
        <v>270</v>
      </c>
      <c r="B34" s="1472" t="s">
        <v>271</v>
      </c>
      <c r="C34" s="1482"/>
      <c r="D34" s="1482"/>
      <c r="E34" s="151">
        <f t="shared" ref="E34:J34" si="6">SUM(E35,E53)</f>
        <v>12059</v>
      </c>
      <c r="F34" s="76">
        <f t="shared" si="6"/>
        <v>30647</v>
      </c>
      <c r="G34" s="832">
        <f>SUM(G35,G53)</f>
        <v>21469.89</v>
      </c>
      <c r="H34" s="845">
        <f t="shared" si="3"/>
        <v>70.055437726367998</v>
      </c>
      <c r="I34" s="74">
        <f t="shared" si="6"/>
        <v>501588</v>
      </c>
      <c r="J34" s="76">
        <f t="shared" si="6"/>
        <v>483000</v>
      </c>
      <c r="K34" s="832">
        <f>SUM(K35,K53)</f>
        <v>0</v>
      </c>
      <c r="L34" s="869">
        <f t="shared" ref="L34:L35" si="7">PRODUCT(K34/J34,100)</f>
        <v>0</v>
      </c>
      <c r="M34" s="181">
        <f>SUM(I34,E34)</f>
        <v>513647</v>
      </c>
      <c r="N34" s="1293">
        <f t="shared" si="0"/>
        <v>513647</v>
      </c>
      <c r="O34" s="854">
        <f t="shared" si="1"/>
        <v>21469.89</v>
      </c>
      <c r="P34" s="984">
        <f t="shared" si="2"/>
        <v>4.1798920270146613</v>
      </c>
    </row>
    <row r="35" spans="1:16" x14ac:dyDescent="0.3">
      <c r="A35" s="317"/>
      <c r="B35" s="1496" t="s">
        <v>272</v>
      </c>
      <c r="C35" s="1497"/>
      <c r="D35" s="1498"/>
      <c r="E35" s="318">
        <f>SUM(E36:E51)</f>
        <v>9700</v>
      </c>
      <c r="F35" s="319">
        <f>SUM(F36:F52)</f>
        <v>28288</v>
      </c>
      <c r="G35" s="960">
        <f>SUM(G36:G52)</f>
        <v>19136.54</v>
      </c>
      <c r="H35" s="1004">
        <f t="shared" si="3"/>
        <v>67.648967760180994</v>
      </c>
      <c r="I35" s="320">
        <f>SUM(I36:I51)</f>
        <v>494588</v>
      </c>
      <c r="J35" s="319">
        <f>SUM(J36:J51)</f>
        <v>476000</v>
      </c>
      <c r="K35" s="960">
        <f>SUM(K36:K52)</f>
        <v>0</v>
      </c>
      <c r="L35" s="991">
        <f t="shared" si="7"/>
        <v>0</v>
      </c>
      <c r="M35" s="321">
        <f>SUM(I35,E35)</f>
        <v>504288</v>
      </c>
      <c r="N35" s="1294">
        <f t="shared" si="0"/>
        <v>504288</v>
      </c>
      <c r="O35" s="980">
        <f t="shared" si="1"/>
        <v>19136.54</v>
      </c>
      <c r="P35" s="985">
        <f t="shared" si="2"/>
        <v>3.7947641030522243</v>
      </c>
    </row>
    <row r="36" spans="1:16" x14ac:dyDescent="0.3">
      <c r="A36" s="205"/>
      <c r="B36" s="85" t="s">
        <v>273</v>
      </c>
      <c r="C36" s="177">
        <v>632003</v>
      </c>
      <c r="D36" s="51" t="s">
        <v>274</v>
      </c>
      <c r="E36" s="141">
        <v>250</v>
      </c>
      <c r="F36" s="145">
        <v>280</v>
      </c>
      <c r="G36" s="834">
        <v>279.8</v>
      </c>
      <c r="H36" s="847">
        <f t="shared" si="3"/>
        <v>99.928571428571431</v>
      </c>
      <c r="I36" s="81"/>
      <c r="J36" s="82"/>
      <c r="K36" s="834"/>
      <c r="L36" s="873"/>
      <c r="M36" s="141">
        <v>250</v>
      </c>
      <c r="N36" s="1295">
        <f t="shared" si="0"/>
        <v>280</v>
      </c>
      <c r="O36" s="853">
        <f t="shared" si="1"/>
        <v>279.8</v>
      </c>
      <c r="P36" s="859">
        <f t="shared" si="2"/>
        <v>99.928571428571431</v>
      </c>
    </row>
    <row r="37" spans="1:16" x14ac:dyDescent="0.3">
      <c r="A37" s="205"/>
      <c r="B37" s="85" t="s">
        <v>273</v>
      </c>
      <c r="C37" s="177">
        <v>633003</v>
      </c>
      <c r="D37" s="51" t="s">
        <v>275</v>
      </c>
      <c r="E37" s="141">
        <v>300</v>
      </c>
      <c r="F37" s="145">
        <v>0</v>
      </c>
      <c r="G37" s="834">
        <v>0</v>
      </c>
      <c r="H37" s="847">
        <v>0</v>
      </c>
      <c r="I37" s="81"/>
      <c r="J37" s="82"/>
      <c r="K37" s="834"/>
      <c r="L37" s="873"/>
      <c r="M37" s="141">
        <v>300</v>
      </c>
      <c r="N37" s="1295">
        <f t="shared" si="0"/>
        <v>0</v>
      </c>
      <c r="O37" s="853">
        <f t="shared" si="1"/>
        <v>0</v>
      </c>
      <c r="P37" s="859"/>
    </row>
    <row r="38" spans="1:16" ht="42" customHeight="1" x14ac:dyDescent="0.3">
      <c r="A38" s="202"/>
      <c r="B38" s="90" t="s">
        <v>273</v>
      </c>
      <c r="C38" s="194">
        <v>633004</v>
      </c>
      <c r="D38" s="91" t="s">
        <v>276</v>
      </c>
      <c r="E38" s="150">
        <v>600</v>
      </c>
      <c r="F38" s="145">
        <v>0</v>
      </c>
      <c r="G38" s="835">
        <v>0</v>
      </c>
      <c r="H38" s="848">
        <v>0</v>
      </c>
      <c r="I38" s="92"/>
      <c r="J38" s="93"/>
      <c r="K38" s="835"/>
      <c r="L38" s="872"/>
      <c r="M38" s="150">
        <v>600</v>
      </c>
      <c r="N38" s="1295">
        <f t="shared" si="0"/>
        <v>0</v>
      </c>
      <c r="O38" s="853">
        <f t="shared" si="1"/>
        <v>0</v>
      </c>
      <c r="P38" s="859"/>
    </row>
    <row r="39" spans="1:16" x14ac:dyDescent="0.3">
      <c r="A39" s="202"/>
      <c r="B39" s="90" t="s">
        <v>273</v>
      </c>
      <c r="C39" s="194">
        <v>633007</v>
      </c>
      <c r="D39" s="158" t="s">
        <v>277</v>
      </c>
      <c r="E39" s="150">
        <v>600</v>
      </c>
      <c r="F39" s="145">
        <v>907</v>
      </c>
      <c r="G39" s="835">
        <v>907.06</v>
      </c>
      <c r="H39" s="848">
        <f t="shared" si="3"/>
        <v>100.00661521499448</v>
      </c>
      <c r="I39" s="92"/>
      <c r="J39" s="93"/>
      <c r="K39" s="835"/>
      <c r="L39" s="872"/>
      <c r="M39" s="150">
        <v>600</v>
      </c>
      <c r="N39" s="1295">
        <f t="shared" si="0"/>
        <v>907</v>
      </c>
      <c r="O39" s="853">
        <f t="shared" si="1"/>
        <v>907.06</v>
      </c>
      <c r="P39" s="859">
        <f t="shared" si="2"/>
        <v>100.00661521499448</v>
      </c>
    </row>
    <row r="40" spans="1:16" x14ac:dyDescent="0.3">
      <c r="A40" s="202"/>
      <c r="B40" s="90" t="s">
        <v>273</v>
      </c>
      <c r="C40" s="194">
        <v>633006</v>
      </c>
      <c r="D40" s="158" t="s">
        <v>231</v>
      </c>
      <c r="E40" s="150">
        <v>420</v>
      </c>
      <c r="F40" s="145">
        <v>390</v>
      </c>
      <c r="G40" s="835">
        <v>326.79000000000002</v>
      </c>
      <c r="H40" s="848">
        <f t="shared" si="3"/>
        <v>83.792307692307702</v>
      </c>
      <c r="I40" s="92"/>
      <c r="J40" s="93"/>
      <c r="K40" s="835"/>
      <c r="L40" s="872"/>
      <c r="M40" s="150">
        <v>420</v>
      </c>
      <c r="N40" s="1295">
        <f t="shared" si="0"/>
        <v>390</v>
      </c>
      <c r="O40" s="853">
        <f t="shared" si="1"/>
        <v>326.79000000000002</v>
      </c>
      <c r="P40" s="859">
        <f t="shared" si="2"/>
        <v>83.792307692307702</v>
      </c>
    </row>
    <row r="41" spans="1:16" x14ac:dyDescent="0.3">
      <c r="A41" s="202"/>
      <c r="B41" s="90" t="s">
        <v>273</v>
      </c>
      <c r="C41" s="194">
        <v>633010</v>
      </c>
      <c r="D41" s="158" t="s">
        <v>278</v>
      </c>
      <c r="E41" s="150">
        <v>3000</v>
      </c>
      <c r="F41" s="145">
        <v>5688</v>
      </c>
      <c r="G41" s="835">
        <v>5688.28</v>
      </c>
      <c r="H41" s="848">
        <f t="shared" si="3"/>
        <v>100.00492264416314</v>
      </c>
      <c r="I41" s="92"/>
      <c r="J41" s="93"/>
      <c r="K41" s="835"/>
      <c r="L41" s="872"/>
      <c r="M41" s="150">
        <f>SUM(E41)</f>
        <v>3000</v>
      </c>
      <c r="N41" s="1295">
        <f t="shared" si="0"/>
        <v>5688</v>
      </c>
      <c r="O41" s="853">
        <f t="shared" si="1"/>
        <v>5688.28</v>
      </c>
      <c r="P41" s="859">
        <f t="shared" si="2"/>
        <v>100.00492264416314</v>
      </c>
    </row>
    <row r="42" spans="1:16" ht="30.75" customHeight="1" x14ac:dyDescent="0.3">
      <c r="A42" s="202"/>
      <c r="B42" s="90"/>
      <c r="C42" s="194">
        <v>633016</v>
      </c>
      <c r="D42" s="91" t="s">
        <v>279</v>
      </c>
      <c r="E42" s="150">
        <v>100</v>
      </c>
      <c r="F42" s="145">
        <v>0</v>
      </c>
      <c r="G42" s="835">
        <v>0</v>
      </c>
      <c r="H42" s="848">
        <v>0</v>
      </c>
      <c r="I42" s="92"/>
      <c r="J42" s="93"/>
      <c r="K42" s="835"/>
      <c r="L42" s="872"/>
      <c r="M42" s="150">
        <v>100</v>
      </c>
      <c r="N42" s="1295">
        <f t="shared" si="0"/>
        <v>0</v>
      </c>
      <c r="O42" s="853">
        <f t="shared" si="1"/>
        <v>0</v>
      </c>
      <c r="P42" s="1002" t="e">
        <f t="shared" si="2"/>
        <v>#DIV/0!</v>
      </c>
    </row>
    <row r="43" spans="1:16" ht="28.95" customHeight="1" x14ac:dyDescent="0.3">
      <c r="A43" s="202"/>
      <c r="B43" s="90" t="s">
        <v>273</v>
      </c>
      <c r="C43" s="194">
        <v>634001</v>
      </c>
      <c r="D43" s="91" t="s">
        <v>263</v>
      </c>
      <c r="E43" s="150">
        <v>2400</v>
      </c>
      <c r="F43" s="145">
        <v>975</v>
      </c>
      <c r="G43" s="835">
        <v>625.12</v>
      </c>
      <c r="H43" s="848">
        <f t="shared" si="3"/>
        <v>64.114871794871803</v>
      </c>
      <c r="I43" s="92"/>
      <c r="J43" s="93"/>
      <c r="K43" s="835"/>
      <c r="L43" s="872"/>
      <c r="M43" s="150">
        <v>2400</v>
      </c>
      <c r="N43" s="1295">
        <f t="shared" si="0"/>
        <v>975</v>
      </c>
      <c r="O43" s="853">
        <f t="shared" si="1"/>
        <v>625.12</v>
      </c>
      <c r="P43" s="859">
        <f t="shared" si="2"/>
        <v>64.114871794871803</v>
      </c>
    </row>
    <row r="44" spans="1:16" ht="15" customHeight="1" x14ac:dyDescent="0.3">
      <c r="A44" s="202"/>
      <c r="B44" s="90" t="s">
        <v>280</v>
      </c>
      <c r="C44" s="194">
        <v>634002</v>
      </c>
      <c r="D44" s="91" t="s">
        <v>281</v>
      </c>
      <c r="E44" s="150">
        <v>200</v>
      </c>
      <c r="F44" s="145">
        <v>890</v>
      </c>
      <c r="G44" s="835">
        <v>889.15</v>
      </c>
      <c r="H44" s="848">
        <f t="shared" si="3"/>
        <v>99.904494382022463</v>
      </c>
      <c r="I44" s="92"/>
      <c r="J44" s="93"/>
      <c r="K44" s="835"/>
      <c r="L44" s="872"/>
      <c r="M44" s="150">
        <v>200</v>
      </c>
      <c r="N44" s="1295">
        <f t="shared" si="0"/>
        <v>890</v>
      </c>
      <c r="O44" s="853">
        <f t="shared" si="1"/>
        <v>889.15</v>
      </c>
      <c r="P44" s="859">
        <f t="shared" si="2"/>
        <v>99.904494382022463</v>
      </c>
    </row>
    <row r="45" spans="1:16" ht="23.4" customHeight="1" x14ac:dyDescent="0.3">
      <c r="A45" s="202"/>
      <c r="B45" s="90" t="s">
        <v>273</v>
      </c>
      <c r="C45" s="194">
        <v>634002</v>
      </c>
      <c r="D45" s="91" t="s">
        <v>282</v>
      </c>
      <c r="E45" s="150">
        <v>1460</v>
      </c>
      <c r="F45" s="145">
        <v>0</v>
      </c>
      <c r="G45" s="835">
        <v>0</v>
      </c>
      <c r="H45" s="848">
        <v>0</v>
      </c>
      <c r="I45" s="92"/>
      <c r="J45" s="93"/>
      <c r="K45" s="835"/>
      <c r="L45" s="872"/>
      <c r="M45" s="150">
        <f>SUM(E45)</f>
        <v>1460</v>
      </c>
      <c r="N45" s="1295">
        <f t="shared" si="0"/>
        <v>0</v>
      </c>
      <c r="O45" s="853">
        <f t="shared" si="1"/>
        <v>0</v>
      </c>
      <c r="P45" s="859"/>
    </row>
    <row r="46" spans="1:16" ht="23.4" customHeight="1" x14ac:dyDescent="0.3">
      <c r="A46" s="202"/>
      <c r="B46" s="90" t="s">
        <v>273</v>
      </c>
      <c r="C46" s="194">
        <v>637001</v>
      </c>
      <c r="D46" s="91" t="s">
        <v>752</v>
      </c>
      <c r="E46" s="150">
        <v>0</v>
      </c>
      <c r="F46" s="145">
        <v>400</v>
      </c>
      <c r="G46" s="835">
        <v>400</v>
      </c>
      <c r="H46" s="848">
        <f t="shared" si="3"/>
        <v>100</v>
      </c>
      <c r="I46" s="92"/>
      <c r="J46" s="93"/>
      <c r="K46" s="835"/>
      <c r="L46" s="872"/>
      <c r="M46" s="150"/>
      <c r="N46" s="1295">
        <v>400</v>
      </c>
      <c r="O46" s="853">
        <v>400</v>
      </c>
      <c r="P46" s="859">
        <f t="shared" si="2"/>
        <v>100</v>
      </c>
    </row>
    <row r="47" spans="1:16" ht="18.600000000000001" customHeight="1" x14ac:dyDescent="0.3">
      <c r="A47" s="202"/>
      <c r="B47" s="90" t="s">
        <v>273</v>
      </c>
      <c r="C47" s="322">
        <v>637006</v>
      </c>
      <c r="D47" s="91" t="s">
        <v>283</v>
      </c>
      <c r="E47" s="150">
        <v>200</v>
      </c>
      <c r="F47" s="145">
        <v>0</v>
      </c>
      <c r="G47" s="835">
        <v>0</v>
      </c>
      <c r="H47" s="848"/>
      <c r="I47" s="92"/>
      <c r="J47" s="93"/>
      <c r="K47" s="835"/>
      <c r="L47" s="872"/>
      <c r="M47" s="150">
        <v>200</v>
      </c>
      <c r="N47" s="1295">
        <f t="shared" ref="N47:N55" si="8">SUM(F47,J47)</f>
        <v>0</v>
      </c>
      <c r="O47" s="853">
        <f t="shared" ref="O47:O55" si="9">SUM(G47,K47)</f>
        <v>0</v>
      </c>
      <c r="P47" s="859"/>
    </row>
    <row r="48" spans="1:16" ht="15" customHeight="1" x14ac:dyDescent="0.3">
      <c r="A48" s="205"/>
      <c r="B48" s="85" t="s">
        <v>273</v>
      </c>
      <c r="C48" s="177">
        <v>637015</v>
      </c>
      <c r="D48" s="51" t="s">
        <v>284</v>
      </c>
      <c r="E48" s="141">
        <v>170</v>
      </c>
      <c r="F48" s="82">
        <v>170</v>
      </c>
      <c r="G48" s="834">
        <v>170.02</v>
      </c>
      <c r="H48" s="847">
        <f t="shared" si="3"/>
        <v>100.01176470588236</v>
      </c>
      <c r="I48" s="81"/>
      <c r="J48" s="82"/>
      <c r="K48" s="834"/>
      <c r="L48" s="873"/>
      <c r="M48" s="141">
        <v>170</v>
      </c>
      <c r="N48" s="421">
        <f t="shared" si="8"/>
        <v>170</v>
      </c>
      <c r="O48" s="853">
        <f t="shared" si="9"/>
        <v>170.02</v>
      </c>
      <c r="P48" s="859">
        <f t="shared" si="2"/>
        <v>100.01176470588236</v>
      </c>
    </row>
    <row r="49" spans="1:16" ht="55.95" customHeight="1" x14ac:dyDescent="0.3">
      <c r="A49" s="205"/>
      <c r="B49" s="85" t="s">
        <v>273</v>
      </c>
      <c r="C49" s="177">
        <v>700</v>
      </c>
      <c r="D49" s="52" t="s">
        <v>732</v>
      </c>
      <c r="E49" s="141"/>
      <c r="F49" s="82"/>
      <c r="G49" s="834"/>
      <c r="H49" s="1002"/>
      <c r="I49" s="81">
        <v>162022</v>
      </c>
      <c r="J49" s="82">
        <v>156000</v>
      </c>
      <c r="K49" s="834">
        <v>0</v>
      </c>
      <c r="L49" s="873">
        <f t="shared" ref="L49:L53" si="10">PRODUCT(K49/J49,100)</f>
        <v>0</v>
      </c>
      <c r="M49" s="141">
        <v>153921</v>
      </c>
      <c r="N49" s="43">
        <f t="shared" si="8"/>
        <v>156000</v>
      </c>
      <c r="O49" s="853">
        <f t="shared" si="9"/>
        <v>0</v>
      </c>
      <c r="P49" s="859">
        <f t="shared" si="2"/>
        <v>0</v>
      </c>
    </row>
    <row r="50" spans="1:16" ht="46.95" customHeight="1" x14ac:dyDescent="0.3">
      <c r="A50" s="205"/>
      <c r="B50" s="85" t="s">
        <v>273</v>
      </c>
      <c r="C50" s="327" t="s">
        <v>735</v>
      </c>
      <c r="D50" s="52" t="s">
        <v>731</v>
      </c>
      <c r="E50" s="141"/>
      <c r="F50" s="82">
        <v>6022</v>
      </c>
      <c r="G50" s="834">
        <v>3067</v>
      </c>
      <c r="H50" s="847">
        <f t="shared" si="3"/>
        <v>50.929923613417472</v>
      </c>
      <c r="I50" s="81"/>
      <c r="J50" s="82"/>
      <c r="K50" s="834"/>
      <c r="L50" s="873"/>
      <c r="M50" s="141"/>
      <c r="N50" s="938">
        <f t="shared" si="8"/>
        <v>6022</v>
      </c>
      <c r="O50" s="853">
        <f t="shared" si="9"/>
        <v>3067</v>
      </c>
      <c r="P50" s="859">
        <f t="shared" si="2"/>
        <v>50.929923613417472</v>
      </c>
    </row>
    <row r="51" spans="1:16" ht="69.75" customHeight="1" x14ac:dyDescent="0.3">
      <c r="A51" s="205"/>
      <c r="B51" s="85" t="s">
        <v>273</v>
      </c>
      <c r="C51" s="177">
        <v>700</v>
      </c>
      <c r="D51" s="52" t="s">
        <v>733</v>
      </c>
      <c r="E51" s="141"/>
      <c r="F51" s="82"/>
      <c r="G51" s="834"/>
      <c r="H51" s="847"/>
      <c r="I51" s="81">
        <v>332566</v>
      </c>
      <c r="J51" s="82">
        <v>320000</v>
      </c>
      <c r="K51" s="834">
        <v>0</v>
      </c>
      <c r="L51" s="873">
        <f t="shared" si="10"/>
        <v>0</v>
      </c>
      <c r="M51" s="141">
        <v>315938</v>
      </c>
      <c r="N51" s="43">
        <f t="shared" si="8"/>
        <v>320000</v>
      </c>
      <c r="O51" s="853">
        <f t="shared" si="9"/>
        <v>0</v>
      </c>
      <c r="P51" s="859">
        <f t="shared" si="2"/>
        <v>0</v>
      </c>
    </row>
    <row r="52" spans="1:16" ht="40.950000000000003" customHeight="1" x14ac:dyDescent="0.3">
      <c r="A52" s="205"/>
      <c r="B52" s="85" t="s">
        <v>273</v>
      </c>
      <c r="C52" s="954" t="s">
        <v>286</v>
      </c>
      <c r="D52" s="955" t="s">
        <v>734</v>
      </c>
      <c r="E52" s="141"/>
      <c r="F52" s="82">
        <v>12566</v>
      </c>
      <c r="G52" s="834">
        <v>6783.32</v>
      </c>
      <c r="H52" s="847">
        <f t="shared" si="3"/>
        <v>53.981537482094545</v>
      </c>
      <c r="I52" s="81"/>
      <c r="J52" s="82"/>
      <c r="K52" s="834"/>
      <c r="L52" s="873"/>
      <c r="M52" s="141"/>
      <c r="N52" s="938">
        <f t="shared" si="8"/>
        <v>12566</v>
      </c>
      <c r="O52" s="853">
        <f t="shared" si="9"/>
        <v>6783.32</v>
      </c>
      <c r="P52" s="859">
        <f t="shared" si="2"/>
        <v>53.981537482094545</v>
      </c>
    </row>
    <row r="53" spans="1:16" x14ac:dyDescent="0.3">
      <c r="A53" s="323"/>
      <c r="B53" s="324"/>
      <c r="C53" s="325">
        <v>1</v>
      </c>
      <c r="D53" s="325" t="s">
        <v>287</v>
      </c>
      <c r="E53" s="318">
        <f t="shared" ref="E53:M53" si="11">SUM(E54:E58)</f>
        <v>2359</v>
      </c>
      <c r="F53" s="319">
        <f t="shared" si="11"/>
        <v>2359</v>
      </c>
      <c r="G53" s="960">
        <f>SUM(G54:G58)</f>
        <v>2333.35</v>
      </c>
      <c r="H53" s="1004">
        <f t="shared" si="3"/>
        <v>98.91267486222975</v>
      </c>
      <c r="I53" s="320">
        <f t="shared" si="11"/>
        <v>7000</v>
      </c>
      <c r="J53" s="319">
        <f t="shared" si="11"/>
        <v>7000</v>
      </c>
      <c r="K53" s="960">
        <f>SUM(K54:K58)</f>
        <v>0</v>
      </c>
      <c r="L53" s="991">
        <f t="shared" si="10"/>
        <v>0</v>
      </c>
      <c r="M53" s="321">
        <f t="shared" si="11"/>
        <v>9359</v>
      </c>
      <c r="N53" s="1294">
        <f t="shared" si="8"/>
        <v>9359</v>
      </c>
      <c r="O53" s="980">
        <f t="shared" si="9"/>
        <v>2333.35</v>
      </c>
      <c r="P53" s="985">
        <f t="shared" si="2"/>
        <v>24.931616625707871</v>
      </c>
    </row>
    <row r="54" spans="1:16" ht="16.5" customHeight="1" x14ac:dyDescent="0.3">
      <c r="A54" s="205"/>
      <c r="B54" s="85" t="s">
        <v>273</v>
      </c>
      <c r="C54" s="177">
        <v>637027</v>
      </c>
      <c r="D54" s="52" t="s">
        <v>288</v>
      </c>
      <c r="E54" s="141">
        <v>154</v>
      </c>
      <c r="F54" s="82">
        <v>154</v>
      </c>
      <c r="G54" s="834">
        <v>153.80000000000001</v>
      </c>
      <c r="H54" s="847">
        <f t="shared" si="3"/>
        <v>99.870129870129873</v>
      </c>
      <c r="I54" s="81"/>
      <c r="J54" s="82"/>
      <c r="K54" s="834"/>
      <c r="L54" s="873"/>
      <c r="M54" s="141">
        <v>154</v>
      </c>
      <c r="N54" s="421">
        <f t="shared" si="8"/>
        <v>154</v>
      </c>
      <c r="O54" s="853">
        <f t="shared" si="9"/>
        <v>153.80000000000001</v>
      </c>
      <c r="P54" s="859">
        <f t="shared" si="2"/>
        <v>99.870129870129873</v>
      </c>
    </row>
    <row r="55" spans="1:16" ht="16.95" customHeight="1" x14ac:dyDescent="0.3">
      <c r="A55" s="205"/>
      <c r="B55" s="85" t="s">
        <v>273</v>
      </c>
      <c r="C55" s="177">
        <v>637027</v>
      </c>
      <c r="D55" s="52" t="s">
        <v>289</v>
      </c>
      <c r="E55" s="141">
        <v>1205</v>
      </c>
      <c r="F55" s="82">
        <v>1205</v>
      </c>
      <c r="G55" s="834">
        <v>1165.03</v>
      </c>
      <c r="H55" s="847">
        <f t="shared" si="3"/>
        <v>96.682987551867214</v>
      </c>
      <c r="I55" s="81"/>
      <c r="J55" s="82"/>
      <c r="K55" s="834"/>
      <c r="L55" s="873"/>
      <c r="M55" s="141">
        <f>SUM(E55)</f>
        <v>1205</v>
      </c>
      <c r="N55" s="421">
        <f t="shared" si="8"/>
        <v>1205</v>
      </c>
      <c r="O55" s="853">
        <f t="shared" si="9"/>
        <v>1165.03</v>
      </c>
      <c r="P55" s="859">
        <f t="shared" si="2"/>
        <v>96.682987551867214</v>
      </c>
    </row>
    <row r="56" spans="1:16" ht="16.95" customHeight="1" x14ac:dyDescent="0.3">
      <c r="A56" s="205"/>
      <c r="B56" s="85" t="s">
        <v>280</v>
      </c>
      <c r="C56" s="177">
        <v>625003</v>
      </c>
      <c r="D56" s="52" t="s">
        <v>751</v>
      </c>
      <c r="E56" s="141">
        <v>0</v>
      </c>
      <c r="F56" s="82">
        <v>0</v>
      </c>
      <c r="G56" s="834">
        <v>14.52</v>
      </c>
      <c r="H56" s="847">
        <v>0</v>
      </c>
      <c r="I56" s="81"/>
      <c r="J56" s="82"/>
      <c r="K56" s="834"/>
      <c r="L56" s="873"/>
      <c r="M56" s="141"/>
      <c r="N56" s="421"/>
      <c r="O56" s="853">
        <f t="shared" ref="O56:O73" si="12">SUM(G56,K56)</f>
        <v>14.52</v>
      </c>
      <c r="P56" s="859">
        <v>0</v>
      </c>
    </row>
    <row r="57" spans="1:16" ht="28.2" customHeight="1" x14ac:dyDescent="0.3">
      <c r="A57" s="205"/>
      <c r="B57" s="85" t="s">
        <v>273</v>
      </c>
      <c r="C57" s="177">
        <v>642001</v>
      </c>
      <c r="D57" s="52" t="s">
        <v>290</v>
      </c>
      <c r="E57" s="141">
        <v>1000</v>
      </c>
      <c r="F57" s="82">
        <v>1000</v>
      </c>
      <c r="G57" s="834">
        <v>1000</v>
      </c>
      <c r="H57" s="847">
        <f t="shared" si="3"/>
        <v>100</v>
      </c>
      <c r="I57" s="81"/>
      <c r="J57" s="82"/>
      <c r="K57" s="834"/>
      <c r="L57" s="873"/>
      <c r="M57" s="141">
        <v>1000</v>
      </c>
      <c r="N57" s="421">
        <f t="shared" ref="N57:N73" si="13">SUM(F57,J57)</f>
        <v>1000</v>
      </c>
      <c r="O57" s="853">
        <f t="shared" si="12"/>
        <v>1000</v>
      </c>
      <c r="P57" s="859">
        <f t="shared" si="2"/>
        <v>100</v>
      </c>
    </row>
    <row r="58" spans="1:16" ht="28.95" customHeight="1" x14ac:dyDescent="0.3">
      <c r="A58" s="205"/>
      <c r="B58" s="86" t="s">
        <v>273</v>
      </c>
      <c r="C58" s="187">
        <v>635006</v>
      </c>
      <c r="D58" s="80" t="s">
        <v>291</v>
      </c>
      <c r="E58" s="144"/>
      <c r="F58" s="145"/>
      <c r="G58" s="885"/>
      <c r="H58" s="1005"/>
      <c r="I58" s="146">
        <v>7000</v>
      </c>
      <c r="J58" s="145">
        <v>7000</v>
      </c>
      <c r="K58" s="885">
        <v>0</v>
      </c>
      <c r="L58" s="992">
        <f t="shared" ref="L58:L60" si="14">PRODUCT(K58/J58,100)</f>
        <v>0</v>
      </c>
      <c r="M58" s="144">
        <f>SUM(I58)</f>
        <v>7000</v>
      </c>
      <c r="N58" s="1295">
        <f t="shared" si="13"/>
        <v>7000</v>
      </c>
      <c r="O58" s="853">
        <f t="shared" si="12"/>
        <v>0</v>
      </c>
      <c r="P58" s="859">
        <f t="shared" si="2"/>
        <v>0</v>
      </c>
    </row>
    <row r="59" spans="1:16" x14ac:dyDescent="0.3">
      <c r="A59" s="180" t="s">
        <v>292</v>
      </c>
      <c r="B59" s="1472" t="s">
        <v>293</v>
      </c>
      <c r="C59" s="1480"/>
      <c r="D59" s="1480"/>
      <c r="E59" s="151">
        <f t="shared" ref="E59:J59" si="15">SUM(E60)</f>
        <v>12185</v>
      </c>
      <c r="F59" s="76">
        <f t="shared" si="15"/>
        <v>67990</v>
      </c>
      <c r="G59" s="832">
        <f>SUM(G61:G67)</f>
        <v>64161.26</v>
      </c>
      <c r="H59" s="845">
        <f t="shared" si="3"/>
        <v>94.368671863509348</v>
      </c>
      <c r="I59" s="74">
        <f t="shared" si="15"/>
        <v>85535</v>
      </c>
      <c r="J59" s="76">
        <f t="shared" si="15"/>
        <v>55998</v>
      </c>
      <c r="K59" s="832">
        <f>SUM(K61:K67)</f>
        <v>645.62</v>
      </c>
      <c r="L59" s="869">
        <f t="shared" si="14"/>
        <v>1.1529340333583342</v>
      </c>
      <c r="M59" s="181">
        <f>SUM(E59,I59)</f>
        <v>97720</v>
      </c>
      <c r="N59" s="1293">
        <f t="shared" si="13"/>
        <v>123988</v>
      </c>
      <c r="O59" s="854">
        <f t="shared" si="12"/>
        <v>64806.880000000005</v>
      </c>
      <c r="P59" s="984">
        <f t="shared" si="2"/>
        <v>52.268671161725337</v>
      </c>
    </row>
    <row r="60" spans="1:16" ht="30" customHeight="1" x14ac:dyDescent="0.3">
      <c r="A60" s="96" t="s">
        <v>294</v>
      </c>
      <c r="B60" s="219"/>
      <c r="C60" s="98">
        <v>1</v>
      </c>
      <c r="D60" s="220" t="s">
        <v>295</v>
      </c>
      <c r="E60" s="129">
        <f>SUM(E62:E66)</f>
        <v>12185</v>
      </c>
      <c r="F60" s="104">
        <f>SUM(F61:F67)</f>
        <v>67990</v>
      </c>
      <c r="G60" s="836">
        <f>SUM(G61:G67)</f>
        <v>64161.26</v>
      </c>
      <c r="H60" s="849">
        <f t="shared" si="3"/>
        <v>94.368671863509348</v>
      </c>
      <c r="I60" s="102">
        <f t="shared" ref="I60:J60" si="16">SUM(I62:I67)</f>
        <v>85535</v>
      </c>
      <c r="J60" s="104">
        <f t="shared" si="16"/>
        <v>55998</v>
      </c>
      <c r="K60" s="836">
        <f>SUM(K61:K67)</f>
        <v>645.62</v>
      </c>
      <c r="L60" s="877">
        <f t="shared" si="14"/>
        <v>1.1529340333583342</v>
      </c>
      <c r="M60" s="105">
        <f>SUM(I60,E60)</f>
        <v>97720</v>
      </c>
      <c r="N60" s="106">
        <f t="shared" si="13"/>
        <v>123988</v>
      </c>
      <c r="O60" s="855">
        <f t="shared" si="12"/>
        <v>64806.880000000005</v>
      </c>
      <c r="P60" s="860">
        <f t="shared" si="2"/>
        <v>52.268671161725337</v>
      </c>
    </row>
    <row r="61" spans="1:16" s="328" customFormat="1" ht="21.75" customHeight="1" x14ac:dyDescent="0.3">
      <c r="A61" s="284"/>
      <c r="B61" s="85" t="s">
        <v>296</v>
      </c>
      <c r="C61" s="327">
        <v>632001</v>
      </c>
      <c r="D61" s="52" t="s">
        <v>297</v>
      </c>
      <c r="E61" s="141">
        <v>0</v>
      </c>
      <c r="F61" s="145">
        <v>55440</v>
      </c>
      <c r="G61" s="834">
        <v>51617.08</v>
      </c>
      <c r="H61" s="847">
        <f t="shared" si="3"/>
        <v>93.10440115440116</v>
      </c>
      <c r="I61" s="81"/>
      <c r="J61" s="82"/>
      <c r="K61" s="834"/>
      <c r="L61" s="873"/>
      <c r="M61" s="199"/>
      <c r="N61" s="1331">
        <f t="shared" si="13"/>
        <v>55440</v>
      </c>
      <c r="O61" s="894">
        <f t="shared" si="12"/>
        <v>51617.08</v>
      </c>
      <c r="P61" s="986">
        <f t="shared" si="2"/>
        <v>93.10440115440116</v>
      </c>
    </row>
    <row r="62" spans="1:16" ht="28.5" customHeight="1" x14ac:dyDescent="0.3">
      <c r="A62" s="284"/>
      <c r="B62" s="85" t="s">
        <v>296</v>
      </c>
      <c r="C62" s="177">
        <v>641001</v>
      </c>
      <c r="D62" s="52" t="s">
        <v>298</v>
      </c>
      <c r="E62" s="141">
        <v>3651</v>
      </c>
      <c r="F62" s="82">
        <v>3651</v>
      </c>
      <c r="G62" s="834">
        <v>3645.36</v>
      </c>
      <c r="H62" s="847">
        <f t="shared" si="3"/>
        <v>99.845521774856209</v>
      </c>
      <c r="I62" s="81"/>
      <c r="J62" s="82"/>
      <c r="K62" s="834"/>
      <c r="L62" s="873"/>
      <c r="M62" s="141">
        <f>SUM(E62)</f>
        <v>3651</v>
      </c>
      <c r="N62" s="43">
        <f t="shared" si="13"/>
        <v>3651</v>
      </c>
      <c r="O62" s="853">
        <f t="shared" si="12"/>
        <v>3645.36</v>
      </c>
      <c r="P62" s="859">
        <f t="shared" si="2"/>
        <v>99.845521774856209</v>
      </c>
    </row>
    <row r="63" spans="1:16" ht="36.75" customHeight="1" x14ac:dyDescent="0.3">
      <c r="A63" s="284"/>
      <c r="B63" s="85" t="s">
        <v>296</v>
      </c>
      <c r="C63" s="173" t="s">
        <v>793</v>
      </c>
      <c r="D63" s="52" t="s">
        <v>794</v>
      </c>
      <c r="E63" s="141">
        <v>8534</v>
      </c>
      <c r="F63" s="82">
        <v>8899</v>
      </c>
      <c r="G63" s="834">
        <v>8898.82</v>
      </c>
      <c r="H63" s="847">
        <f t="shared" si="3"/>
        <v>99.997977300820324</v>
      </c>
      <c r="I63" s="81"/>
      <c r="J63" s="82"/>
      <c r="K63" s="834"/>
      <c r="L63" s="873"/>
      <c r="M63" s="141">
        <f>SUM(E63)</f>
        <v>8534</v>
      </c>
      <c r="N63" s="43">
        <f t="shared" si="13"/>
        <v>8899</v>
      </c>
      <c r="O63" s="853">
        <f t="shared" si="12"/>
        <v>8898.82</v>
      </c>
      <c r="P63" s="859">
        <f t="shared" si="2"/>
        <v>99.997977300820324</v>
      </c>
    </row>
    <row r="64" spans="1:16" ht="22.5" customHeight="1" x14ac:dyDescent="0.3">
      <c r="A64" s="284"/>
      <c r="B64" s="85" t="s">
        <v>299</v>
      </c>
      <c r="C64" s="177">
        <v>717002</v>
      </c>
      <c r="D64" s="52" t="s">
        <v>300</v>
      </c>
      <c r="E64" s="141"/>
      <c r="F64" s="82"/>
      <c r="G64" s="834"/>
      <c r="H64" s="847"/>
      <c r="I64" s="81">
        <v>53268</v>
      </c>
      <c r="J64" s="82">
        <v>53268</v>
      </c>
      <c r="K64" s="834">
        <v>0</v>
      </c>
      <c r="L64" s="873">
        <f t="shared" ref="L64:L73" si="17">PRODUCT(K64/J64,100)</f>
        <v>0</v>
      </c>
      <c r="M64" s="141">
        <f>SUM(M62:M63)</f>
        <v>12185</v>
      </c>
      <c r="N64" s="43">
        <f t="shared" si="13"/>
        <v>53268</v>
      </c>
      <c r="O64" s="853">
        <f t="shared" si="12"/>
        <v>0</v>
      </c>
      <c r="P64" s="859">
        <f t="shared" si="2"/>
        <v>0</v>
      </c>
    </row>
    <row r="65" spans="1:16" ht="28.2" customHeight="1" x14ac:dyDescent="0.3">
      <c r="A65" s="284"/>
      <c r="B65" s="140" t="s">
        <v>296</v>
      </c>
      <c r="C65" s="177">
        <v>717002</v>
      </c>
      <c r="D65" s="316" t="s">
        <v>301</v>
      </c>
      <c r="E65" s="141"/>
      <c r="F65" s="82"/>
      <c r="G65" s="834"/>
      <c r="H65" s="847"/>
      <c r="I65" s="81">
        <v>29537</v>
      </c>
      <c r="J65" s="82">
        <v>0</v>
      </c>
      <c r="K65" s="834">
        <v>0</v>
      </c>
      <c r="L65" s="873"/>
      <c r="M65" s="141">
        <f t="shared" ref="M65:M71" si="18">SUM(I65)</f>
        <v>29537</v>
      </c>
      <c r="N65" s="43">
        <f t="shared" si="13"/>
        <v>0</v>
      </c>
      <c r="O65" s="853">
        <f t="shared" si="12"/>
        <v>0</v>
      </c>
      <c r="P65" s="859"/>
    </row>
    <row r="66" spans="1:16" ht="17.399999999999999" customHeight="1" x14ac:dyDescent="0.3">
      <c r="A66" s="285"/>
      <c r="B66" s="140" t="s">
        <v>296</v>
      </c>
      <c r="C66" s="140">
        <v>717002</v>
      </c>
      <c r="D66" s="316" t="s">
        <v>302</v>
      </c>
      <c r="E66" s="141"/>
      <c r="F66" s="82"/>
      <c r="G66" s="834"/>
      <c r="H66" s="847"/>
      <c r="I66" s="81">
        <v>1400</v>
      </c>
      <c r="J66" s="82">
        <v>1400</v>
      </c>
      <c r="K66" s="834">
        <v>645.62</v>
      </c>
      <c r="L66" s="873">
        <f t="shared" si="17"/>
        <v>46.11571428571429</v>
      </c>
      <c r="M66" s="141">
        <f t="shared" si="18"/>
        <v>1400</v>
      </c>
      <c r="N66" s="43">
        <f t="shared" si="13"/>
        <v>1400</v>
      </c>
      <c r="O66" s="853">
        <f t="shared" si="12"/>
        <v>645.62</v>
      </c>
      <c r="P66" s="859">
        <f t="shared" si="2"/>
        <v>46.11571428571429</v>
      </c>
    </row>
    <row r="67" spans="1:16" ht="17.399999999999999" customHeight="1" x14ac:dyDescent="0.3">
      <c r="A67" s="285"/>
      <c r="B67" s="85" t="s">
        <v>296</v>
      </c>
      <c r="C67" s="140">
        <v>717002</v>
      </c>
      <c r="D67" s="316" t="s">
        <v>303</v>
      </c>
      <c r="E67" s="141"/>
      <c r="F67" s="82"/>
      <c r="G67" s="834"/>
      <c r="H67" s="847"/>
      <c r="I67" s="81">
        <v>1330</v>
      </c>
      <c r="J67" s="82">
        <v>1330</v>
      </c>
      <c r="K67" s="834">
        <v>0</v>
      </c>
      <c r="L67" s="873">
        <f t="shared" si="17"/>
        <v>0</v>
      </c>
      <c r="M67" s="141">
        <f t="shared" si="18"/>
        <v>1330</v>
      </c>
      <c r="N67" s="43">
        <f t="shared" si="13"/>
        <v>1330</v>
      </c>
      <c r="O67" s="853">
        <f t="shared" si="12"/>
        <v>0</v>
      </c>
      <c r="P67" s="859">
        <f t="shared" si="2"/>
        <v>0</v>
      </c>
    </row>
    <row r="68" spans="1:16" x14ac:dyDescent="0.3">
      <c r="A68" s="329" t="s">
        <v>304</v>
      </c>
      <c r="B68" s="1472" t="s">
        <v>186</v>
      </c>
      <c r="C68" s="1499"/>
      <c r="D68" s="1499"/>
      <c r="E68" s="151"/>
      <c r="F68" s="76"/>
      <c r="G68" s="832"/>
      <c r="H68" s="845"/>
      <c r="I68" s="74">
        <f>SUM(I69)</f>
        <v>249850</v>
      </c>
      <c r="J68" s="76">
        <f>SUM(J70:J71)</f>
        <v>249850</v>
      </c>
      <c r="K68" s="832">
        <f>SUM(K70:K71)</f>
        <v>0</v>
      </c>
      <c r="L68" s="869">
        <f t="shared" si="17"/>
        <v>0</v>
      </c>
      <c r="M68" s="151">
        <f t="shared" si="18"/>
        <v>249850</v>
      </c>
      <c r="N68" s="1293">
        <f t="shared" si="13"/>
        <v>249850</v>
      </c>
      <c r="O68" s="854">
        <f t="shared" si="12"/>
        <v>0</v>
      </c>
      <c r="P68" s="984">
        <f t="shared" si="2"/>
        <v>0</v>
      </c>
    </row>
    <row r="69" spans="1:16" ht="29.4" customHeight="1" x14ac:dyDescent="0.3">
      <c r="A69" s="218" t="s">
        <v>305</v>
      </c>
      <c r="B69" s="219"/>
      <c r="C69" s="98">
        <v>1</v>
      </c>
      <c r="D69" s="220" t="s">
        <v>306</v>
      </c>
      <c r="E69" s="129"/>
      <c r="F69" s="104"/>
      <c r="G69" s="836"/>
      <c r="H69" s="849"/>
      <c r="I69" s="102">
        <f>SUM(I70:I71)</f>
        <v>249850</v>
      </c>
      <c r="J69" s="104">
        <f>SUM(J70:J71)</f>
        <v>249850</v>
      </c>
      <c r="K69" s="836">
        <f>SUM(K70:K71)</f>
        <v>0</v>
      </c>
      <c r="L69" s="877">
        <f t="shared" si="17"/>
        <v>0</v>
      </c>
      <c r="M69" s="105">
        <f t="shared" si="18"/>
        <v>249850</v>
      </c>
      <c r="N69" s="106">
        <f t="shared" si="13"/>
        <v>249850</v>
      </c>
      <c r="O69" s="855">
        <f t="shared" si="12"/>
        <v>0</v>
      </c>
      <c r="P69" s="987">
        <f t="shared" si="2"/>
        <v>0</v>
      </c>
    </row>
    <row r="70" spans="1:16" x14ac:dyDescent="0.3">
      <c r="A70" s="221"/>
      <c r="B70" s="222" t="s">
        <v>296</v>
      </c>
      <c r="C70" s="208">
        <v>717002</v>
      </c>
      <c r="D70" s="209" t="s">
        <v>307</v>
      </c>
      <c r="E70" s="196"/>
      <c r="F70" s="223"/>
      <c r="G70" s="908"/>
      <c r="H70" s="1006"/>
      <c r="I70" s="330">
        <v>237358</v>
      </c>
      <c r="J70" s="331">
        <v>237358</v>
      </c>
      <c r="K70" s="902">
        <v>0</v>
      </c>
      <c r="L70" s="921">
        <f t="shared" si="17"/>
        <v>0</v>
      </c>
      <c r="M70" s="196">
        <f t="shared" si="18"/>
        <v>237358</v>
      </c>
      <c r="N70" s="421">
        <f t="shared" si="13"/>
        <v>237358</v>
      </c>
      <c r="O70" s="853">
        <f t="shared" si="12"/>
        <v>0</v>
      </c>
      <c r="P70" s="988">
        <f t="shared" si="2"/>
        <v>0</v>
      </c>
    </row>
    <row r="71" spans="1:16" ht="29.4" customHeight="1" x14ac:dyDescent="0.3">
      <c r="A71" s="332"/>
      <c r="B71" s="85" t="s">
        <v>296</v>
      </c>
      <c r="C71" s="177">
        <v>717002</v>
      </c>
      <c r="D71" s="52" t="s">
        <v>308</v>
      </c>
      <c r="E71" s="141"/>
      <c r="F71" s="82"/>
      <c r="G71" s="834"/>
      <c r="H71" s="847"/>
      <c r="I71" s="81">
        <v>12492</v>
      </c>
      <c r="J71" s="82">
        <v>12492</v>
      </c>
      <c r="K71" s="834">
        <v>0</v>
      </c>
      <c r="L71" s="873">
        <f t="shared" si="17"/>
        <v>0</v>
      </c>
      <c r="M71" s="141">
        <f t="shared" si="18"/>
        <v>12492</v>
      </c>
      <c r="N71" s="421">
        <f t="shared" si="13"/>
        <v>12492</v>
      </c>
      <c r="O71" s="853">
        <f t="shared" si="12"/>
        <v>0</v>
      </c>
      <c r="P71" s="988">
        <f t="shared" si="2"/>
        <v>0</v>
      </c>
    </row>
    <row r="72" spans="1:16" x14ac:dyDescent="0.3">
      <c r="A72" s="333" t="s">
        <v>309</v>
      </c>
      <c r="B72" s="1500" t="s">
        <v>310</v>
      </c>
      <c r="C72" s="1501"/>
      <c r="D72" s="1502"/>
      <c r="E72" s="334">
        <v>0</v>
      </c>
      <c r="F72" s="335">
        <v>0</v>
      </c>
      <c r="G72" s="961">
        <v>3429.4</v>
      </c>
      <c r="H72" s="1007"/>
      <c r="I72" s="336">
        <f>SUM(I73)</f>
        <v>34232</v>
      </c>
      <c r="J72" s="278">
        <v>34232</v>
      </c>
      <c r="K72" s="972">
        <v>30803</v>
      </c>
      <c r="L72" s="993">
        <f t="shared" si="17"/>
        <v>89.983056788969378</v>
      </c>
      <c r="M72" s="337">
        <f>SUM(M73)</f>
        <v>34232</v>
      </c>
      <c r="N72" s="1293">
        <f t="shared" si="13"/>
        <v>34232</v>
      </c>
      <c r="O72" s="1345">
        <f t="shared" si="12"/>
        <v>34232.400000000001</v>
      </c>
      <c r="P72" s="1346">
        <f t="shared" si="2"/>
        <v>100.00116849731246</v>
      </c>
    </row>
    <row r="73" spans="1:16" ht="59.4" customHeight="1" thickBot="1" x14ac:dyDescent="0.35">
      <c r="A73" s="338"/>
      <c r="B73" s="339" t="s">
        <v>241</v>
      </c>
      <c r="C73" s="340">
        <v>713002</v>
      </c>
      <c r="D73" s="341" t="s">
        <v>311</v>
      </c>
      <c r="E73" s="342">
        <v>0</v>
      </c>
      <c r="F73" s="343">
        <v>0</v>
      </c>
      <c r="G73" s="962">
        <v>3429.4</v>
      </c>
      <c r="H73" s="1008"/>
      <c r="I73" s="230">
        <v>34232</v>
      </c>
      <c r="J73" s="229">
        <v>34232</v>
      </c>
      <c r="K73" s="904">
        <v>30803</v>
      </c>
      <c r="L73" s="915">
        <f t="shared" si="17"/>
        <v>89.983056788969378</v>
      </c>
      <c r="M73" s="228">
        <f>SUM(I73)</f>
        <v>34232</v>
      </c>
      <c r="N73" s="1296">
        <f t="shared" si="13"/>
        <v>34232</v>
      </c>
      <c r="O73" s="1053">
        <f t="shared" si="12"/>
        <v>34232.400000000001</v>
      </c>
      <c r="P73" s="1365">
        <f t="shared" si="2"/>
        <v>100.00116849731246</v>
      </c>
    </row>
    <row r="74" spans="1:16" ht="8.25" customHeight="1" thickBot="1" x14ac:dyDescent="0.35">
      <c r="A74" s="344"/>
      <c r="B74" s="345"/>
      <c r="C74" s="346"/>
      <c r="D74" s="347"/>
      <c r="E74" s="348"/>
      <c r="F74" s="348"/>
      <c r="G74" s="963"/>
      <c r="H74" s="1009"/>
      <c r="I74" s="235"/>
      <c r="J74" s="235"/>
      <c r="K74" s="905"/>
      <c r="L74" s="922"/>
      <c r="M74" s="235"/>
      <c r="N74" s="235"/>
      <c r="O74" s="982"/>
      <c r="P74" s="989"/>
    </row>
    <row r="75" spans="1:16" ht="16.5" customHeight="1" x14ac:dyDescent="0.3">
      <c r="A75" s="1503"/>
      <c r="B75" s="1504"/>
      <c r="C75" s="1505"/>
      <c r="D75" s="350" t="s">
        <v>312</v>
      </c>
      <c r="E75" s="351"/>
      <c r="F75" s="352"/>
      <c r="G75" s="964"/>
      <c r="H75" s="1010"/>
      <c r="I75" s="353"/>
      <c r="J75" s="354"/>
      <c r="K75" s="973"/>
      <c r="L75" s="994"/>
      <c r="M75" s="351"/>
      <c r="N75" s="1354">
        <f>SUM(F75,J75)</f>
        <v>0</v>
      </c>
      <c r="O75" s="982"/>
      <c r="P75" s="989"/>
    </row>
    <row r="76" spans="1:16" ht="23.25" customHeight="1" x14ac:dyDescent="0.3">
      <c r="A76" s="356" t="s">
        <v>313</v>
      </c>
      <c r="B76" s="1506" t="s">
        <v>314</v>
      </c>
      <c r="C76" s="1507"/>
      <c r="D76" s="1508"/>
      <c r="E76" s="357"/>
      <c r="F76" s="358"/>
      <c r="G76" s="965"/>
      <c r="H76" s="1011"/>
      <c r="I76" s="359"/>
      <c r="J76" s="360"/>
      <c r="K76" s="974"/>
      <c r="L76" s="995"/>
      <c r="M76" s="357"/>
      <c r="N76" s="1355">
        <f>SUM(F76,J76)</f>
        <v>0</v>
      </c>
      <c r="O76" s="982"/>
      <c r="P76" s="989"/>
    </row>
    <row r="77" spans="1:16" ht="18.75" customHeight="1" x14ac:dyDescent="0.3">
      <c r="A77" s="362"/>
      <c r="B77" s="1487" t="s">
        <v>272</v>
      </c>
      <c r="C77" s="1488"/>
      <c r="D77" s="1489"/>
      <c r="E77" s="363"/>
      <c r="F77" s="364"/>
      <c r="G77" s="966"/>
      <c r="H77" s="1012"/>
      <c r="I77" s="365"/>
      <c r="J77" s="366"/>
      <c r="K77" s="975"/>
      <c r="L77" s="996"/>
      <c r="M77" s="363"/>
      <c r="N77" s="1356"/>
      <c r="O77" s="982"/>
      <c r="P77" s="989"/>
    </row>
    <row r="78" spans="1:16" ht="15" thickBot="1" x14ac:dyDescent="0.35">
      <c r="A78" s="368"/>
      <c r="B78" s="369" t="s">
        <v>192</v>
      </c>
      <c r="C78" s="370">
        <v>651002</v>
      </c>
      <c r="D78" s="417" t="s">
        <v>315</v>
      </c>
      <c r="E78" s="371"/>
      <c r="F78" s="372"/>
      <c r="G78" s="967"/>
      <c r="H78" s="1013"/>
      <c r="I78" s="113"/>
      <c r="J78" s="114"/>
      <c r="K78" s="837"/>
      <c r="L78" s="874"/>
      <c r="M78" s="373"/>
      <c r="N78" s="1357">
        <f>SUM(F78,J78)</f>
        <v>0</v>
      </c>
      <c r="O78" s="895"/>
      <c r="P78" s="990"/>
    </row>
    <row r="79" spans="1:16" ht="15" thickBot="1" x14ac:dyDescent="0.35">
      <c r="A79" s="376"/>
      <c r="B79" s="377"/>
      <c r="C79" s="378"/>
      <c r="D79" s="958"/>
      <c r="E79" s="956"/>
      <c r="F79" s="956"/>
      <c r="G79" s="968"/>
      <c r="H79" s="1014"/>
      <c r="I79" s="233"/>
      <c r="J79" s="233"/>
      <c r="K79" s="976"/>
      <c r="L79" s="997"/>
      <c r="M79" s="956"/>
      <c r="N79" s="957"/>
      <c r="O79" s="895"/>
      <c r="P79" s="990"/>
    </row>
    <row r="80" spans="1:16" x14ac:dyDescent="0.3">
      <c r="A80" s="379"/>
      <c r="B80" s="238"/>
      <c r="C80" s="238"/>
      <c r="D80" s="380" t="s">
        <v>190</v>
      </c>
      <c r="E80" s="381"/>
      <c r="F80" s="382"/>
      <c r="G80" s="911"/>
      <c r="H80" s="1015"/>
      <c r="I80" s="383"/>
      <c r="J80" s="1358"/>
      <c r="K80" s="977"/>
      <c r="L80" s="998"/>
      <c r="M80" s="384">
        <f t="shared" ref="M80:M81" si="19">SUM(M81)</f>
        <v>3367</v>
      </c>
      <c r="N80" s="1351">
        <v>3367</v>
      </c>
      <c r="O80" s="1349">
        <v>3367.33</v>
      </c>
      <c r="P80" s="1347">
        <f t="shared" ref="P80:P82" si="20">PRODUCT(O80/N80,100)</f>
        <v>100.00980100980101</v>
      </c>
    </row>
    <row r="81" spans="1:16" x14ac:dyDescent="0.3">
      <c r="A81" s="385" t="s">
        <v>258</v>
      </c>
      <c r="B81" s="1490" t="s">
        <v>316</v>
      </c>
      <c r="C81" s="1491"/>
      <c r="D81" s="386"/>
      <c r="E81" s="387"/>
      <c r="F81" s="388"/>
      <c r="G81" s="969"/>
      <c r="H81" s="1016"/>
      <c r="I81" s="389"/>
      <c r="J81" s="1359"/>
      <c r="K81" s="978"/>
      <c r="L81" s="999"/>
      <c r="M81" s="390">
        <f t="shared" si="19"/>
        <v>3367</v>
      </c>
      <c r="N81" s="1352">
        <v>3367</v>
      </c>
      <c r="O81" s="983">
        <v>3367.33</v>
      </c>
      <c r="P81" s="987">
        <f t="shared" si="20"/>
        <v>100.00980100980101</v>
      </c>
    </row>
    <row r="82" spans="1:16" ht="27.75" customHeight="1" thickBot="1" x14ac:dyDescent="0.35">
      <c r="A82" s="391"/>
      <c r="B82" s="392" t="s">
        <v>192</v>
      </c>
      <c r="C82" s="393">
        <v>824</v>
      </c>
      <c r="D82" s="394" t="s">
        <v>317</v>
      </c>
      <c r="E82" s="395"/>
      <c r="F82" s="396"/>
      <c r="G82" s="970"/>
      <c r="H82" s="1017"/>
      <c r="I82" s="397"/>
      <c r="J82" s="1360"/>
      <c r="K82" s="979"/>
      <c r="L82" s="1000"/>
      <c r="M82" s="398">
        <v>3367</v>
      </c>
      <c r="N82" s="1353">
        <v>3367</v>
      </c>
      <c r="O82" s="1350">
        <v>3367.33</v>
      </c>
      <c r="P82" s="1348">
        <f t="shared" si="20"/>
        <v>100.00980100980101</v>
      </c>
    </row>
    <row r="83" spans="1:16" ht="15" thickBot="1" x14ac:dyDescent="0.35"/>
    <row r="84" spans="1:16" x14ac:dyDescent="0.3">
      <c r="A84" s="379"/>
      <c r="B84" s="399"/>
      <c r="C84" s="400"/>
      <c r="D84" s="401" t="s">
        <v>190</v>
      </c>
      <c r="E84" s="381"/>
      <c r="F84" s="241"/>
      <c r="G84" s="911"/>
      <c r="H84" s="1018"/>
      <c r="I84" s="402"/>
      <c r="J84" s="403"/>
      <c r="K84" s="906"/>
      <c r="L84" s="923"/>
      <c r="M84" s="244"/>
      <c r="N84" s="1361"/>
    </row>
    <row r="85" spans="1:16" x14ac:dyDescent="0.3">
      <c r="A85" s="404">
        <v>40607</v>
      </c>
      <c r="B85" s="1492" t="s">
        <v>318</v>
      </c>
      <c r="C85" s="1493"/>
      <c r="D85" s="1493"/>
      <c r="E85" s="405"/>
      <c r="F85" s="248"/>
      <c r="G85" s="907"/>
      <c r="H85" s="1019"/>
      <c r="I85" s="247"/>
      <c r="J85" s="248"/>
      <c r="K85" s="907"/>
      <c r="L85" s="924"/>
      <c r="M85" s="406"/>
      <c r="N85" s="1362"/>
    </row>
    <row r="86" spans="1:16" x14ac:dyDescent="0.3">
      <c r="A86" s="408"/>
      <c r="B86" s="1494" t="s">
        <v>272</v>
      </c>
      <c r="C86" s="1484"/>
      <c r="D86" s="1495"/>
      <c r="E86" s="409"/>
      <c r="F86" s="410"/>
      <c r="G86" s="971"/>
      <c r="H86" s="1020"/>
      <c r="I86" s="411"/>
      <c r="J86" s="410"/>
      <c r="K86" s="971"/>
      <c r="L86" s="1001"/>
      <c r="M86" s="363"/>
      <c r="N86" s="1363"/>
    </row>
    <row r="87" spans="1:16" ht="15" thickBot="1" x14ac:dyDescent="0.35">
      <c r="A87" s="412"/>
      <c r="B87" s="413" t="s">
        <v>192</v>
      </c>
      <c r="C87" s="255">
        <v>821005</v>
      </c>
      <c r="D87" s="414" t="s">
        <v>319</v>
      </c>
      <c r="E87" s="415"/>
      <c r="F87" s="258"/>
      <c r="G87" s="904"/>
      <c r="H87" s="1021"/>
      <c r="I87" s="257"/>
      <c r="J87" s="258"/>
      <c r="K87" s="904"/>
      <c r="L87" s="915"/>
      <c r="M87" s="747"/>
      <c r="N87" s="1364"/>
    </row>
  </sheetData>
  <mergeCells count="31">
    <mergeCell ref="B77:D77"/>
    <mergeCell ref="B81:C81"/>
    <mergeCell ref="B85:D85"/>
    <mergeCell ref="B86:D86"/>
    <mergeCell ref="B35:D35"/>
    <mergeCell ref="B59:D59"/>
    <mergeCell ref="B68:D68"/>
    <mergeCell ref="B72:D72"/>
    <mergeCell ref="A75:C75"/>
    <mergeCell ref="B76:D76"/>
    <mergeCell ref="A1:I1"/>
    <mergeCell ref="B34:D34"/>
    <mergeCell ref="J6:J7"/>
    <mergeCell ref="M6:M7"/>
    <mergeCell ref="B18:D18"/>
    <mergeCell ref="G6:H7"/>
    <mergeCell ref="K6:L7"/>
    <mergeCell ref="A9:D9"/>
    <mergeCell ref="E6:E7"/>
    <mergeCell ref="F6:F7"/>
    <mergeCell ref="I6:I7"/>
    <mergeCell ref="O6:P7"/>
    <mergeCell ref="E8:G8"/>
    <mergeCell ref="I8:K8"/>
    <mergeCell ref="M8:O8"/>
    <mergeCell ref="A3:P3"/>
    <mergeCell ref="E4:L4"/>
    <mergeCell ref="M4:P5"/>
    <mergeCell ref="E5:H5"/>
    <mergeCell ref="I5:L5"/>
    <mergeCell ref="N6:N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Normal="100" zoomScaleSheetLayoutView="100" workbookViewId="0">
      <selection activeCell="E40" sqref="E40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1.5546875" customWidth="1"/>
    <col min="5" max="6" width="12.6640625" customWidth="1"/>
    <col min="7" max="7" width="13.88671875" style="818" customWidth="1"/>
    <col min="8" max="8" width="8.6640625" style="825" customWidth="1"/>
    <col min="9" max="10" width="12.6640625" customWidth="1"/>
    <col min="11" max="11" width="12.6640625" style="818" customWidth="1"/>
    <col min="12" max="12" width="8.33203125" style="825" customWidth="1"/>
    <col min="13" max="14" width="12.6640625" customWidth="1"/>
    <col min="15" max="15" width="13.6640625" style="818" customWidth="1"/>
    <col min="16" max="16" width="8.6640625" style="825" customWidth="1"/>
  </cols>
  <sheetData>
    <row r="1" spans="1:16" ht="18.600000000000001" x14ac:dyDescent="0.3">
      <c r="A1" s="1470" t="s">
        <v>771</v>
      </c>
      <c r="B1" s="1471"/>
      <c r="C1" s="1471"/>
      <c r="D1" s="1471"/>
      <c r="E1" s="1471"/>
      <c r="F1" s="1471"/>
      <c r="G1" s="1471"/>
      <c r="H1" s="1471"/>
      <c r="I1" s="1471"/>
    </row>
    <row r="2" spans="1:16" ht="15" thickBot="1" x14ac:dyDescent="0.35">
      <c r="A2" s="5"/>
      <c r="M2" s="7"/>
      <c r="N2" s="7"/>
    </row>
    <row r="3" spans="1:16" ht="23.4" thickBot="1" x14ac:dyDescent="0.45">
      <c r="A3" s="1433" t="s">
        <v>772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765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509" t="s">
        <v>320</v>
      </c>
      <c r="B9" s="1510"/>
      <c r="C9" s="1510"/>
      <c r="D9" s="1511"/>
      <c r="E9" s="26">
        <f t="shared" ref="E9:J9" si="0">SUM(E10,E22,E36)</f>
        <v>173299</v>
      </c>
      <c r="F9" s="120">
        <f t="shared" si="0"/>
        <v>182260</v>
      </c>
      <c r="G9" s="827">
        <f>SUM(G10,G22,G36)</f>
        <v>151280.06</v>
      </c>
      <c r="H9" s="1368">
        <f>PRODUCT(G9/F9,100)</f>
        <v>83.002337320311639</v>
      </c>
      <c r="I9" s="26">
        <f t="shared" si="0"/>
        <v>424170.6</v>
      </c>
      <c r="J9" s="120">
        <f t="shared" si="0"/>
        <v>415210</v>
      </c>
      <c r="K9" s="827">
        <f>SUM(K10,K22,K36)</f>
        <v>317409.15000000002</v>
      </c>
      <c r="L9" s="863">
        <f>PRODUCT(K9/J9,100)</f>
        <v>76.445449290720376</v>
      </c>
      <c r="M9" s="27">
        <f>SUM(E9,I9)</f>
        <v>597469.6</v>
      </c>
      <c r="N9" s="120">
        <f>SUM(F9,J9)</f>
        <v>597470</v>
      </c>
      <c r="O9" s="851">
        <f>SUM(G9,K9)</f>
        <v>468689.21</v>
      </c>
      <c r="P9" s="925">
        <f>PRODUCT(O9/N9,100)</f>
        <v>78.445647480208208</v>
      </c>
    </row>
    <row r="10" spans="1:16" ht="15" thickTop="1" x14ac:dyDescent="0.3">
      <c r="A10" s="519" t="s">
        <v>321</v>
      </c>
      <c r="B10" s="1469" t="s">
        <v>322</v>
      </c>
      <c r="C10" s="1478"/>
      <c r="D10" s="1512"/>
      <c r="E10" s="32">
        <f>SUM(E11:E21)</f>
        <v>143160</v>
      </c>
      <c r="F10" s="33">
        <f>SUM(F11:F21)</f>
        <v>143160</v>
      </c>
      <c r="G10" s="828">
        <f>SUM(G11:G21)</f>
        <v>116952.96000000001</v>
      </c>
      <c r="H10" s="864">
        <f t="shared" ref="H10:H40" si="1">PRODUCT(G10/F10,100)</f>
        <v>81.693880972338647</v>
      </c>
      <c r="I10" s="34">
        <f>SUM(I11:I21)</f>
        <v>0</v>
      </c>
      <c r="J10" s="33"/>
      <c r="K10" s="828"/>
      <c r="L10" s="864"/>
      <c r="M10" s="34">
        <f>SUM(M11:M21)</f>
        <v>143160</v>
      </c>
      <c r="N10" s="33">
        <f t="shared" ref="N10:N38" si="2">SUM(F10,J10)</f>
        <v>143160</v>
      </c>
      <c r="O10" s="852">
        <f t="shared" ref="O10:O38" si="3">SUM(G10,K10)</f>
        <v>116952.96000000001</v>
      </c>
      <c r="P10" s="1330">
        <f t="shared" ref="P10:P40" si="4">PRODUCT(O10/N10,100)</f>
        <v>81.693880972338647</v>
      </c>
    </row>
    <row r="11" spans="1:16" ht="19.95" customHeight="1" x14ac:dyDescent="0.3">
      <c r="A11" s="419"/>
      <c r="B11" s="55" t="s">
        <v>323</v>
      </c>
      <c r="C11" s="194" t="s">
        <v>27</v>
      </c>
      <c r="D11" s="420" t="s">
        <v>39</v>
      </c>
      <c r="E11" s="421">
        <v>21658</v>
      </c>
      <c r="F11" s="315">
        <v>21592</v>
      </c>
      <c r="G11" s="959">
        <v>15345.87</v>
      </c>
      <c r="H11" s="1059">
        <f t="shared" si="1"/>
        <v>71.072017413856997</v>
      </c>
      <c r="I11" s="62"/>
      <c r="J11" s="315"/>
      <c r="K11" s="959"/>
      <c r="L11" s="1059"/>
      <c r="M11" s="62">
        <f>SUM(E11)</f>
        <v>21658</v>
      </c>
      <c r="N11" s="421">
        <f t="shared" si="2"/>
        <v>21592</v>
      </c>
      <c r="O11" s="853">
        <f t="shared" si="3"/>
        <v>15345.87</v>
      </c>
      <c r="P11" s="1080">
        <f t="shared" si="4"/>
        <v>71.072017413856997</v>
      </c>
    </row>
    <row r="12" spans="1:16" ht="16.2" customHeight="1" x14ac:dyDescent="0.3">
      <c r="A12" s="272"/>
      <c r="B12" s="36" t="s">
        <v>323</v>
      </c>
      <c r="C12" s="173" t="s">
        <v>324</v>
      </c>
      <c r="D12" s="423" t="s">
        <v>325</v>
      </c>
      <c r="E12" s="43">
        <v>1205</v>
      </c>
      <c r="F12" s="174">
        <v>1205</v>
      </c>
      <c r="G12" s="899">
        <v>1117.92</v>
      </c>
      <c r="H12" s="916">
        <f t="shared" si="1"/>
        <v>92.773443983402487</v>
      </c>
      <c r="I12" s="42"/>
      <c r="J12" s="174"/>
      <c r="K12" s="899"/>
      <c r="L12" s="916"/>
      <c r="M12" s="42">
        <v>1205</v>
      </c>
      <c r="N12" s="421">
        <f t="shared" si="2"/>
        <v>1205</v>
      </c>
      <c r="O12" s="853">
        <f t="shared" si="3"/>
        <v>1117.92</v>
      </c>
      <c r="P12" s="1080">
        <f t="shared" si="4"/>
        <v>92.773443983402487</v>
      </c>
    </row>
    <row r="13" spans="1:16" ht="29.4" customHeight="1" x14ac:dyDescent="0.3">
      <c r="A13" s="272"/>
      <c r="B13" s="36" t="s">
        <v>323</v>
      </c>
      <c r="C13" s="177">
        <v>633006</v>
      </c>
      <c r="D13" s="424" t="s">
        <v>326</v>
      </c>
      <c r="E13" s="43">
        <v>6600</v>
      </c>
      <c r="F13" s="326">
        <v>6545</v>
      </c>
      <c r="G13" s="899">
        <v>3532.05</v>
      </c>
      <c r="H13" s="916">
        <f t="shared" si="1"/>
        <v>53.965622612681443</v>
      </c>
      <c r="I13" s="42"/>
      <c r="J13" s="174"/>
      <c r="K13" s="899"/>
      <c r="L13" s="916"/>
      <c r="M13" s="42">
        <v>6600</v>
      </c>
      <c r="N13" s="1295">
        <f t="shared" si="2"/>
        <v>6545</v>
      </c>
      <c r="O13" s="853">
        <f t="shared" si="3"/>
        <v>3532.05</v>
      </c>
      <c r="P13" s="1080">
        <f t="shared" si="4"/>
        <v>53.965622612681443</v>
      </c>
    </row>
    <row r="14" spans="1:16" x14ac:dyDescent="0.3">
      <c r="A14" s="272"/>
      <c r="B14" s="36" t="s">
        <v>323</v>
      </c>
      <c r="C14" s="177">
        <v>633009</v>
      </c>
      <c r="D14" s="425" t="s">
        <v>327</v>
      </c>
      <c r="E14" s="43">
        <v>66</v>
      </c>
      <c r="F14" s="326">
        <v>66</v>
      </c>
      <c r="G14" s="899">
        <v>118.96</v>
      </c>
      <c r="H14" s="916">
        <f t="shared" si="1"/>
        <v>180.24242424242422</v>
      </c>
      <c r="I14" s="42"/>
      <c r="J14" s="174"/>
      <c r="K14" s="899"/>
      <c r="L14" s="916"/>
      <c r="M14" s="42">
        <v>66</v>
      </c>
      <c r="N14" s="421">
        <f t="shared" si="2"/>
        <v>66</v>
      </c>
      <c r="O14" s="853">
        <f t="shared" si="3"/>
        <v>118.96</v>
      </c>
      <c r="P14" s="1080">
        <f t="shared" si="4"/>
        <v>180.24242424242422</v>
      </c>
    </row>
    <row r="15" spans="1:16" ht="16.2" customHeight="1" x14ac:dyDescent="0.3">
      <c r="A15" s="272"/>
      <c r="B15" s="36" t="s">
        <v>323</v>
      </c>
      <c r="C15" s="177">
        <v>637004</v>
      </c>
      <c r="D15" s="424" t="s">
        <v>328</v>
      </c>
      <c r="E15" s="43">
        <v>109000</v>
      </c>
      <c r="F15" s="326">
        <v>109000</v>
      </c>
      <c r="G15" s="899">
        <v>94241.36</v>
      </c>
      <c r="H15" s="916">
        <f t="shared" si="1"/>
        <v>86.4599633027523</v>
      </c>
      <c r="I15" s="42"/>
      <c r="J15" s="174"/>
      <c r="K15" s="899"/>
      <c r="L15" s="916"/>
      <c r="M15" s="42">
        <v>109000</v>
      </c>
      <c r="N15" s="421">
        <f t="shared" si="2"/>
        <v>109000</v>
      </c>
      <c r="O15" s="853">
        <f t="shared" si="3"/>
        <v>94241.36</v>
      </c>
      <c r="P15" s="1080">
        <f t="shared" si="4"/>
        <v>86.4599633027523</v>
      </c>
    </row>
    <row r="16" spans="1:16" ht="17.399999999999999" customHeight="1" x14ac:dyDescent="0.3">
      <c r="A16" s="272"/>
      <c r="B16" s="36" t="s">
        <v>323</v>
      </c>
      <c r="C16" s="177">
        <v>637004</v>
      </c>
      <c r="D16" s="424" t="s">
        <v>329</v>
      </c>
      <c r="E16" s="43">
        <v>100</v>
      </c>
      <c r="F16" s="326">
        <v>155</v>
      </c>
      <c r="G16" s="899">
        <v>151.5</v>
      </c>
      <c r="H16" s="916">
        <f t="shared" si="1"/>
        <v>97.741935483870961</v>
      </c>
      <c r="I16" s="42"/>
      <c r="J16" s="174"/>
      <c r="K16" s="899"/>
      <c r="L16" s="916"/>
      <c r="M16" s="42">
        <v>100</v>
      </c>
      <c r="N16" s="1295">
        <f t="shared" si="2"/>
        <v>155</v>
      </c>
      <c r="O16" s="853">
        <f t="shared" si="3"/>
        <v>151.5</v>
      </c>
      <c r="P16" s="1080">
        <f t="shared" si="4"/>
        <v>97.741935483870961</v>
      </c>
    </row>
    <row r="17" spans="1:16" ht="16.2" customHeight="1" x14ac:dyDescent="0.3">
      <c r="A17" s="272"/>
      <c r="B17" s="36" t="s">
        <v>323</v>
      </c>
      <c r="C17" s="177">
        <v>637004</v>
      </c>
      <c r="D17" s="424" t="s">
        <v>330</v>
      </c>
      <c r="E17" s="43">
        <v>200</v>
      </c>
      <c r="F17" s="174">
        <v>200</v>
      </c>
      <c r="G17" s="899">
        <v>187.68</v>
      </c>
      <c r="H17" s="916">
        <f t="shared" si="1"/>
        <v>93.84</v>
      </c>
      <c r="I17" s="42"/>
      <c r="J17" s="174"/>
      <c r="K17" s="899"/>
      <c r="L17" s="916"/>
      <c r="M17" s="42">
        <v>200</v>
      </c>
      <c r="N17" s="421">
        <f t="shared" si="2"/>
        <v>200</v>
      </c>
      <c r="O17" s="853">
        <f t="shared" si="3"/>
        <v>187.68</v>
      </c>
      <c r="P17" s="1080">
        <f t="shared" si="4"/>
        <v>93.84</v>
      </c>
    </row>
    <row r="18" spans="1:16" ht="13.2" customHeight="1" x14ac:dyDescent="0.3">
      <c r="A18" s="272"/>
      <c r="B18" s="36" t="s">
        <v>323</v>
      </c>
      <c r="C18" s="177">
        <v>637016</v>
      </c>
      <c r="D18" s="424" t="s">
        <v>331</v>
      </c>
      <c r="E18" s="43">
        <v>300</v>
      </c>
      <c r="F18" s="174">
        <v>300</v>
      </c>
      <c r="G18" s="899">
        <v>175.64</v>
      </c>
      <c r="H18" s="916">
        <f t="shared" si="1"/>
        <v>58.54666666666666</v>
      </c>
      <c r="I18" s="42"/>
      <c r="J18" s="174"/>
      <c r="K18" s="899"/>
      <c r="L18" s="916"/>
      <c r="M18" s="42">
        <v>300</v>
      </c>
      <c r="N18" s="421">
        <f t="shared" si="2"/>
        <v>300</v>
      </c>
      <c r="O18" s="853">
        <f t="shared" si="3"/>
        <v>175.64</v>
      </c>
      <c r="P18" s="1080">
        <f t="shared" si="4"/>
        <v>58.54666666666666</v>
      </c>
    </row>
    <row r="19" spans="1:16" ht="18" customHeight="1" x14ac:dyDescent="0.3">
      <c r="A19" s="272"/>
      <c r="B19" s="36" t="s">
        <v>323</v>
      </c>
      <c r="C19" s="177">
        <v>641001</v>
      </c>
      <c r="D19" s="424" t="s">
        <v>332</v>
      </c>
      <c r="E19" s="43">
        <v>2031</v>
      </c>
      <c r="F19" s="174">
        <v>2031</v>
      </c>
      <c r="G19" s="899">
        <v>2016.07</v>
      </c>
      <c r="H19" s="916">
        <f t="shared" si="1"/>
        <v>99.264894140817333</v>
      </c>
      <c r="I19" s="42"/>
      <c r="J19" s="174"/>
      <c r="K19" s="899"/>
      <c r="L19" s="916"/>
      <c r="M19" s="42">
        <f>SUM(E19)</f>
        <v>2031</v>
      </c>
      <c r="N19" s="421">
        <f t="shared" si="2"/>
        <v>2031</v>
      </c>
      <c r="O19" s="853">
        <f t="shared" si="3"/>
        <v>2016.07</v>
      </c>
      <c r="P19" s="1080">
        <f t="shared" si="4"/>
        <v>99.264894140817333</v>
      </c>
    </row>
    <row r="20" spans="1:16" ht="27" customHeight="1" x14ac:dyDescent="0.3">
      <c r="A20" s="272"/>
      <c r="B20" s="36" t="s">
        <v>323</v>
      </c>
      <c r="C20" s="426">
        <v>641001</v>
      </c>
      <c r="D20" s="427" t="s">
        <v>333</v>
      </c>
      <c r="E20" s="43">
        <v>2000</v>
      </c>
      <c r="F20" s="174">
        <v>2000</v>
      </c>
      <c r="G20" s="899">
        <v>0</v>
      </c>
      <c r="H20" s="916">
        <f t="shared" si="1"/>
        <v>0</v>
      </c>
      <c r="I20" s="42"/>
      <c r="J20" s="174"/>
      <c r="K20" s="899"/>
      <c r="L20" s="916"/>
      <c r="M20" s="42">
        <f>SUM(E20)</f>
        <v>2000</v>
      </c>
      <c r="N20" s="421">
        <f t="shared" si="2"/>
        <v>2000</v>
      </c>
      <c r="O20" s="853">
        <f t="shared" si="3"/>
        <v>0</v>
      </c>
      <c r="P20" s="1080">
        <f t="shared" si="4"/>
        <v>0</v>
      </c>
    </row>
    <row r="21" spans="1:16" ht="16.95" customHeight="1" x14ac:dyDescent="0.3">
      <c r="A21" s="272"/>
      <c r="B21" s="36" t="s">
        <v>334</v>
      </c>
      <c r="C21" s="177">
        <v>642015</v>
      </c>
      <c r="D21" s="427" t="s">
        <v>57</v>
      </c>
      <c r="E21" s="43">
        <v>0</v>
      </c>
      <c r="F21" s="174">
        <v>66</v>
      </c>
      <c r="G21" s="899">
        <v>65.91</v>
      </c>
      <c r="H21" s="916">
        <f t="shared" si="1"/>
        <v>99.86363636363636</v>
      </c>
      <c r="I21" s="42"/>
      <c r="J21" s="174"/>
      <c r="K21" s="899"/>
      <c r="L21" s="916"/>
      <c r="M21" s="42">
        <v>0</v>
      </c>
      <c r="N21" s="421">
        <f t="shared" si="2"/>
        <v>66</v>
      </c>
      <c r="O21" s="853">
        <f t="shared" si="3"/>
        <v>65.91</v>
      </c>
      <c r="P21" s="1080">
        <f t="shared" si="4"/>
        <v>99.86363636363636</v>
      </c>
    </row>
    <row r="22" spans="1:16" x14ac:dyDescent="0.3">
      <c r="A22" s="180" t="s">
        <v>335</v>
      </c>
      <c r="B22" s="1472" t="s">
        <v>336</v>
      </c>
      <c r="C22" s="1473"/>
      <c r="D22" s="1513"/>
      <c r="E22" s="75">
        <f>SUM(E36,E34,E23)</f>
        <v>30139</v>
      </c>
      <c r="F22" s="76">
        <f>SUM(F23,F34)</f>
        <v>30139</v>
      </c>
      <c r="G22" s="832">
        <f>SUM(G23,G34)</f>
        <v>24769.249999999996</v>
      </c>
      <c r="H22" s="869">
        <f t="shared" si="1"/>
        <v>82.183383655728449</v>
      </c>
      <c r="I22" s="181">
        <v>19000</v>
      </c>
      <c r="J22" s="70">
        <f>SUM(J23,J34)</f>
        <v>19000</v>
      </c>
      <c r="K22" s="830">
        <f>SUM(K23,K34)</f>
        <v>5705.15</v>
      </c>
      <c r="L22" s="917">
        <f t="shared" ref="L22:L23" si="5">PRODUCT(K22/J22,100)</f>
        <v>30.027105263157893</v>
      </c>
      <c r="M22" s="151">
        <f>SUM(M34,M23)</f>
        <v>49139</v>
      </c>
      <c r="N22" s="270">
        <f t="shared" si="2"/>
        <v>49139</v>
      </c>
      <c r="O22" s="854">
        <f t="shared" si="3"/>
        <v>30474.399999999994</v>
      </c>
      <c r="P22" s="929">
        <f t="shared" si="4"/>
        <v>62.016728057144007</v>
      </c>
    </row>
    <row r="23" spans="1:16" x14ac:dyDescent="0.3">
      <c r="A23" s="96" t="s">
        <v>337</v>
      </c>
      <c r="B23" s="97"/>
      <c r="C23" s="98">
        <v>1</v>
      </c>
      <c r="D23" s="428" t="s">
        <v>338</v>
      </c>
      <c r="E23" s="103">
        <f t="shared" ref="E23:M23" si="6">SUM(E24:E33)</f>
        <v>29360</v>
      </c>
      <c r="F23" s="104">
        <f t="shared" si="6"/>
        <v>29360</v>
      </c>
      <c r="G23" s="836">
        <f>SUM(G24:G33)</f>
        <v>24180.949999999997</v>
      </c>
      <c r="H23" s="877">
        <f t="shared" si="1"/>
        <v>82.360183923705705</v>
      </c>
      <c r="I23" s="129">
        <f t="shared" si="6"/>
        <v>19000</v>
      </c>
      <c r="J23" s="104">
        <f t="shared" si="6"/>
        <v>19000</v>
      </c>
      <c r="K23" s="836">
        <f>SUM(K31:K32)</f>
        <v>5705.15</v>
      </c>
      <c r="L23" s="877">
        <f t="shared" si="5"/>
        <v>30.027105263157893</v>
      </c>
      <c r="M23" s="105">
        <f t="shared" si="6"/>
        <v>48360</v>
      </c>
      <c r="N23" s="1371">
        <f t="shared" si="2"/>
        <v>48360</v>
      </c>
      <c r="O23" s="855">
        <f t="shared" si="3"/>
        <v>29886.1</v>
      </c>
      <c r="P23" s="937">
        <f t="shared" si="4"/>
        <v>61.79921422663358</v>
      </c>
    </row>
    <row r="24" spans="1:16" x14ac:dyDescent="0.3">
      <c r="A24" s="429"/>
      <c r="B24" s="85" t="s">
        <v>323</v>
      </c>
      <c r="C24" s="934">
        <v>633006</v>
      </c>
      <c r="D24" s="437" t="s">
        <v>339</v>
      </c>
      <c r="E24" s="438">
        <v>1400</v>
      </c>
      <c r="F24" s="223">
        <v>2400</v>
      </c>
      <c r="G24" s="908">
        <v>4427.66</v>
      </c>
      <c r="H24" s="935">
        <f t="shared" si="1"/>
        <v>184.48583333333332</v>
      </c>
      <c r="I24" s="150"/>
      <c r="J24" s="211"/>
      <c r="K24" s="1036"/>
      <c r="L24" s="1060"/>
      <c r="M24" s="196">
        <v>1400</v>
      </c>
      <c r="N24" s="43">
        <f t="shared" si="2"/>
        <v>2400</v>
      </c>
      <c r="O24" s="853">
        <f t="shared" si="3"/>
        <v>4427.66</v>
      </c>
      <c r="P24" s="1080">
        <f t="shared" si="4"/>
        <v>184.48583333333332</v>
      </c>
    </row>
    <row r="25" spans="1:16" ht="19.95" customHeight="1" x14ac:dyDescent="0.3">
      <c r="A25" s="429"/>
      <c r="B25" s="85" t="s">
        <v>323</v>
      </c>
      <c r="C25" s="1027">
        <v>637004</v>
      </c>
      <c r="D25" s="436" t="s">
        <v>340</v>
      </c>
      <c r="E25" s="438">
        <v>1220</v>
      </c>
      <c r="F25" s="223">
        <v>1220</v>
      </c>
      <c r="G25" s="908">
        <v>896.51</v>
      </c>
      <c r="H25" s="935">
        <f t="shared" si="1"/>
        <v>73.484426229508188</v>
      </c>
      <c r="I25" s="150"/>
      <c r="J25" s="211"/>
      <c r="K25" s="1036"/>
      <c r="L25" s="1060"/>
      <c r="M25" s="196">
        <v>1220</v>
      </c>
      <c r="N25" s="43">
        <f t="shared" si="2"/>
        <v>1220</v>
      </c>
      <c r="O25" s="853">
        <f t="shared" si="3"/>
        <v>896.51</v>
      </c>
      <c r="P25" s="1080">
        <f t="shared" si="4"/>
        <v>73.484426229508188</v>
      </c>
    </row>
    <row r="26" spans="1:16" ht="18" customHeight="1" x14ac:dyDescent="0.3">
      <c r="A26" s="429"/>
      <c r="B26" s="85" t="s">
        <v>341</v>
      </c>
      <c r="C26" s="1027">
        <v>637004</v>
      </c>
      <c r="D26" s="436" t="s">
        <v>342</v>
      </c>
      <c r="E26" s="438">
        <v>10000</v>
      </c>
      <c r="F26" s="223">
        <v>10000</v>
      </c>
      <c r="G26" s="908">
        <v>10501.8</v>
      </c>
      <c r="H26" s="935">
        <f t="shared" si="1"/>
        <v>105.01799999999999</v>
      </c>
      <c r="I26" s="150"/>
      <c r="J26" s="211"/>
      <c r="K26" s="1036"/>
      <c r="L26" s="1060"/>
      <c r="M26" s="196">
        <v>10000</v>
      </c>
      <c r="N26" s="43">
        <f t="shared" si="2"/>
        <v>10000</v>
      </c>
      <c r="O26" s="853">
        <f t="shared" si="3"/>
        <v>10501.8</v>
      </c>
      <c r="P26" s="1080">
        <f t="shared" si="4"/>
        <v>105.01799999999999</v>
      </c>
    </row>
    <row r="27" spans="1:16" ht="29.25" customHeight="1" x14ac:dyDescent="0.3">
      <c r="A27" s="429"/>
      <c r="B27" s="85" t="s">
        <v>323</v>
      </c>
      <c r="C27" s="208">
        <v>641001</v>
      </c>
      <c r="D27" s="436" t="s">
        <v>343</v>
      </c>
      <c r="E27" s="438">
        <v>8255</v>
      </c>
      <c r="F27" s="223">
        <v>8255</v>
      </c>
      <c r="G27" s="908">
        <v>8254.98</v>
      </c>
      <c r="H27" s="935">
        <f t="shared" si="1"/>
        <v>99.999757722592364</v>
      </c>
      <c r="I27" s="210"/>
      <c r="J27" s="211"/>
      <c r="K27" s="1036"/>
      <c r="L27" s="1060"/>
      <c r="M27" s="196">
        <f>SUM(E27)</f>
        <v>8255</v>
      </c>
      <c r="N27" s="43">
        <f t="shared" si="2"/>
        <v>8255</v>
      </c>
      <c r="O27" s="853">
        <f t="shared" si="3"/>
        <v>8254.98</v>
      </c>
      <c r="P27" s="1080">
        <f t="shared" si="4"/>
        <v>99.999757722592364</v>
      </c>
    </row>
    <row r="28" spans="1:16" ht="29.4" customHeight="1" x14ac:dyDescent="0.3">
      <c r="A28" s="429"/>
      <c r="B28" s="85" t="s">
        <v>323</v>
      </c>
      <c r="C28" s="208">
        <v>637004</v>
      </c>
      <c r="D28" s="436" t="s">
        <v>344</v>
      </c>
      <c r="E28" s="438">
        <v>1000</v>
      </c>
      <c r="F28" s="223">
        <v>0</v>
      </c>
      <c r="G28" s="908">
        <v>0</v>
      </c>
      <c r="H28" s="935"/>
      <c r="I28" s="210"/>
      <c r="J28" s="211"/>
      <c r="K28" s="1036"/>
      <c r="L28" s="1060"/>
      <c r="M28" s="196">
        <f>SUM(E28)</f>
        <v>1000</v>
      </c>
      <c r="N28" s="43">
        <f t="shared" si="2"/>
        <v>0</v>
      </c>
      <c r="O28" s="853">
        <f t="shared" si="3"/>
        <v>0</v>
      </c>
      <c r="P28" s="1080"/>
    </row>
    <row r="29" spans="1:16" ht="26.25" customHeight="1" x14ac:dyDescent="0.3">
      <c r="A29" s="429"/>
      <c r="B29" s="90" t="s">
        <v>323</v>
      </c>
      <c r="C29" s="430">
        <v>636001</v>
      </c>
      <c r="D29" s="431" t="s">
        <v>345</v>
      </c>
      <c r="E29" s="432">
        <v>100</v>
      </c>
      <c r="F29" s="211">
        <v>100</v>
      </c>
      <c r="G29" s="1036">
        <v>100</v>
      </c>
      <c r="H29" s="1060">
        <f t="shared" si="1"/>
        <v>100</v>
      </c>
      <c r="I29" s="210"/>
      <c r="J29" s="211"/>
      <c r="K29" s="1036"/>
      <c r="L29" s="1060"/>
      <c r="M29" s="210">
        <f>SUM(E29)</f>
        <v>100</v>
      </c>
      <c r="N29" s="421">
        <f t="shared" si="2"/>
        <v>100</v>
      </c>
      <c r="O29" s="853">
        <f t="shared" si="3"/>
        <v>100</v>
      </c>
      <c r="P29" s="1080">
        <f t="shared" si="4"/>
        <v>100</v>
      </c>
    </row>
    <row r="30" spans="1:16" ht="14.4" customHeight="1" x14ac:dyDescent="0.3">
      <c r="A30" s="434"/>
      <c r="B30" s="36" t="s">
        <v>323</v>
      </c>
      <c r="C30" s="435" t="s">
        <v>346</v>
      </c>
      <c r="D30" s="436" t="s">
        <v>347</v>
      </c>
      <c r="E30" s="432">
        <v>7385</v>
      </c>
      <c r="F30" s="211">
        <v>7385</v>
      </c>
      <c r="G30" s="1036">
        <v>0</v>
      </c>
      <c r="H30" s="1060">
        <f t="shared" si="1"/>
        <v>0</v>
      </c>
      <c r="I30" s="196"/>
      <c r="J30" s="223"/>
      <c r="K30" s="908"/>
      <c r="L30" s="935"/>
      <c r="M30" s="210">
        <v>7385</v>
      </c>
      <c r="N30" s="421">
        <f t="shared" si="2"/>
        <v>7385</v>
      </c>
      <c r="O30" s="853">
        <f t="shared" si="3"/>
        <v>0</v>
      </c>
      <c r="P30" s="1080">
        <f t="shared" si="4"/>
        <v>0</v>
      </c>
    </row>
    <row r="31" spans="1:16" ht="27.6" customHeight="1" x14ac:dyDescent="0.3">
      <c r="A31" s="434"/>
      <c r="B31" s="36" t="s">
        <v>323</v>
      </c>
      <c r="C31" s="1405" t="s">
        <v>753</v>
      </c>
      <c r="D31" s="437" t="s">
        <v>348</v>
      </c>
      <c r="E31" s="438"/>
      <c r="F31" s="223"/>
      <c r="G31" s="908"/>
      <c r="H31" s="935"/>
      <c r="I31" s="210">
        <v>8500</v>
      </c>
      <c r="J31" s="211">
        <v>8500</v>
      </c>
      <c r="K31" s="1036">
        <v>5705.15</v>
      </c>
      <c r="L31" s="1060">
        <f t="shared" ref="L31:L32" si="7">PRODUCT(K31/J31,100)</f>
        <v>67.119411764705887</v>
      </c>
      <c r="M31" s="196">
        <v>8500</v>
      </c>
      <c r="N31" s="421">
        <f t="shared" si="2"/>
        <v>8500</v>
      </c>
      <c r="O31" s="853">
        <f t="shared" si="3"/>
        <v>5705.15</v>
      </c>
      <c r="P31" s="1080">
        <f t="shared" si="4"/>
        <v>67.119411764705887</v>
      </c>
    </row>
    <row r="32" spans="1:16" x14ac:dyDescent="0.3">
      <c r="A32" s="434"/>
      <c r="B32" s="36" t="s">
        <v>323</v>
      </c>
      <c r="C32" s="208">
        <v>717</v>
      </c>
      <c r="D32" s="437" t="s">
        <v>349</v>
      </c>
      <c r="E32" s="438"/>
      <c r="F32" s="223"/>
      <c r="G32" s="908"/>
      <c r="H32" s="935"/>
      <c r="I32" s="210">
        <v>10500</v>
      </c>
      <c r="J32" s="211">
        <v>10500</v>
      </c>
      <c r="K32" s="1036">
        <v>0</v>
      </c>
      <c r="L32" s="1060">
        <f t="shared" si="7"/>
        <v>0</v>
      </c>
      <c r="M32" s="196">
        <v>10500</v>
      </c>
      <c r="N32" s="421">
        <f t="shared" si="2"/>
        <v>10500</v>
      </c>
      <c r="O32" s="853">
        <f t="shared" si="3"/>
        <v>0</v>
      </c>
      <c r="P32" s="1080">
        <f t="shared" si="4"/>
        <v>0</v>
      </c>
    </row>
    <row r="33" spans="1:16" ht="16.5" customHeight="1" x14ac:dyDescent="0.3">
      <c r="A33" s="434"/>
      <c r="B33" s="36" t="s">
        <v>323</v>
      </c>
      <c r="C33" s="177">
        <v>717001</v>
      </c>
      <c r="D33" s="424" t="s">
        <v>350</v>
      </c>
      <c r="E33" s="438"/>
      <c r="F33" s="223"/>
      <c r="G33" s="908"/>
      <c r="H33" s="935"/>
      <c r="I33" s="210"/>
      <c r="J33" s="211"/>
      <c r="K33" s="1036"/>
      <c r="L33" s="1060"/>
      <c r="M33" s="196"/>
      <c r="N33" s="421"/>
      <c r="O33" s="853"/>
      <c r="P33" s="1080"/>
    </row>
    <row r="34" spans="1:16" x14ac:dyDescent="0.3">
      <c r="A34" s="439" t="s">
        <v>351</v>
      </c>
      <c r="B34" s="440"/>
      <c r="C34" s="441">
        <v>2</v>
      </c>
      <c r="D34" s="442" t="s">
        <v>352</v>
      </c>
      <c r="E34" s="443">
        <f>SUM(E35)</f>
        <v>779</v>
      </c>
      <c r="F34" s="283">
        <v>779</v>
      </c>
      <c r="G34" s="1037">
        <v>588.29999999999995</v>
      </c>
      <c r="H34" s="1061">
        <f t="shared" si="1"/>
        <v>75.519897304236196</v>
      </c>
      <c r="I34" s="444"/>
      <c r="J34" s="283"/>
      <c r="K34" s="1037"/>
      <c r="L34" s="1061"/>
      <c r="M34" s="445">
        <f>SUM(E34)</f>
        <v>779</v>
      </c>
      <c r="N34" s="1022">
        <f t="shared" si="2"/>
        <v>779</v>
      </c>
      <c r="O34" s="855">
        <f t="shared" si="3"/>
        <v>588.29999999999995</v>
      </c>
      <c r="P34" s="937">
        <f t="shared" si="4"/>
        <v>75.519897304236196</v>
      </c>
    </row>
    <row r="35" spans="1:16" ht="30" customHeight="1" x14ac:dyDescent="0.3">
      <c r="A35" s="297"/>
      <c r="B35" s="446" t="s">
        <v>323</v>
      </c>
      <c r="C35" s="299">
        <v>641001</v>
      </c>
      <c r="D35" s="436" t="s">
        <v>353</v>
      </c>
      <c r="E35" s="438">
        <v>779</v>
      </c>
      <c r="F35" s="223">
        <v>779</v>
      </c>
      <c r="G35" s="908">
        <v>588.29999999999995</v>
      </c>
      <c r="H35" s="935">
        <f t="shared" si="1"/>
        <v>75.519897304236196</v>
      </c>
      <c r="I35" s="213"/>
      <c r="J35" s="214"/>
      <c r="K35" s="902"/>
      <c r="L35" s="921"/>
      <c r="M35" s="447">
        <f>SUM(E35)</f>
        <v>779</v>
      </c>
      <c r="N35" s="421">
        <f t="shared" si="2"/>
        <v>779</v>
      </c>
      <c r="O35" s="853">
        <f t="shared" si="3"/>
        <v>588.29999999999995</v>
      </c>
      <c r="P35" s="1080">
        <f t="shared" si="4"/>
        <v>75.519897304236196</v>
      </c>
    </row>
    <row r="36" spans="1:16" x14ac:dyDescent="0.3">
      <c r="A36" s="329" t="s">
        <v>354</v>
      </c>
      <c r="B36" s="1472" t="s">
        <v>186</v>
      </c>
      <c r="C36" s="1473"/>
      <c r="D36" s="1513"/>
      <c r="E36" s="75"/>
      <c r="F36" s="76">
        <f>SUM(F37)</f>
        <v>8961</v>
      </c>
      <c r="G36" s="832">
        <f>SUM(G38:G40)</f>
        <v>9557.85</v>
      </c>
      <c r="H36" s="869">
        <f t="shared" si="1"/>
        <v>106.66052895882157</v>
      </c>
      <c r="I36" s="151">
        <v>405170.6</v>
      </c>
      <c r="J36" s="76">
        <f>SUM(J37)</f>
        <v>396210</v>
      </c>
      <c r="K36" s="832">
        <f>SUM(K38:K40)</f>
        <v>311704</v>
      </c>
      <c r="L36" s="869">
        <f t="shared" ref="L36:L38" si="8">PRODUCT(K36/J36,100)</f>
        <v>78.671411625148281</v>
      </c>
      <c r="M36" s="151">
        <v>405171</v>
      </c>
      <c r="N36" s="270">
        <f t="shared" si="2"/>
        <v>405171</v>
      </c>
      <c r="O36" s="1052">
        <f t="shared" si="3"/>
        <v>321261.84999999998</v>
      </c>
      <c r="P36" s="1081">
        <f t="shared" si="4"/>
        <v>79.29043539641286</v>
      </c>
    </row>
    <row r="37" spans="1:16" x14ac:dyDescent="0.3">
      <c r="A37" s="218" t="s">
        <v>355</v>
      </c>
      <c r="B37" s="219"/>
      <c r="C37" s="98"/>
      <c r="D37" s="448" t="s">
        <v>356</v>
      </c>
      <c r="E37" s="103"/>
      <c r="F37" s="104">
        <f>SUM(F38:F40)</f>
        <v>8961</v>
      </c>
      <c r="G37" s="836">
        <f>SUM(G38:G40)</f>
        <v>9557.85</v>
      </c>
      <c r="H37" s="877">
        <f t="shared" si="1"/>
        <v>106.66052895882157</v>
      </c>
      <c r="I37" s="129">
        <f>SUM(I38:I40)</f>
        <v>405171</v>
      </c>
      <c r="J37" s="104">
        <f>SUM(J38)</f>
        <v>396210</v>
      </c>
      <c r="K37" s="836">
        <f>SUM(K38:K40)</f>
        <v>311704</v>
      </c>
      <c r="L37" s="877">
        <f t="shared" si="8"/>
        <v>78.671411625148281</v>
      </c>
      <c r="M37" s="129">
        <v>384912</v>
      </c>
      <c r="N37" s="1371">
        <f t="shared" si="2"/>
        <v>405171</v>
      </c>
      <c r="O37" s="836">
        <f t="shared" si="3"/>
        <v>321261.84999999998</v>
      </c>
      <c r="P37" s="1082">
        <f t="shared" si="4"/>
        <v>79.29043539641286</v>
      </c>
    </row>
    <row r="38" spans="1:16" ht="54" customHeight="1" x14ac:dyDescent="0.3">
      <c r="A38" s="449"/>
      <c r="B38" s="1023" t="s">
        <v>341</v>
      </c>
      <c r="C38" s="177">
        <v>700</v>
      </c>
      <c r="D38" s="424" t="s">
        <v>737</v>
      </c>
      <c r="E38" s="938"/>
      <c r="F38" s="82"/>
      <c r="G38" s="834"/>
      <c r="H38" s="873"/>
      <c r="I38" s="199">
        <v>405171</v>
      </c>
      <c r="J38" s="450">
        <v>396210</v>
      </c>
      <c r="K38" s="901">
        <v>311704</v>
      </c>
      <c r="L38" s="919">
        <f t="shared" si="8"/>
        <v>78.671411625148281</v>
      </c>
      <c r="M38" s="199">
        <v>384912</v>
      </c>
      <c r="N38" s="43">
        <f t="shared" si="2"/>
        <v>396210</v>
      </c>
      <c r="O38" s="853">
        <f t="shared" si="3"/>
        <v>311704</v>
      </c>
      <c r="P38" s="1080">
        <f t="shared" si="4"/>
        <v>78.671411625148281</v>
      </c>
    </row>
    <row r="39" spans="1:16" ht="31.95" customHeight="1" x14ac:dyDescent="0.3">
      <c r="A39" s="221"/>
      <c r="B39" s="451" t="s">
        <v>192</v>
      </c>
      <c r="C39" s="208" t="s">
        <v>754</v>
      </c>
      <c r="D39" s="1029" t="s">
        <v>796</v>
      </c>
      <c r="E39" s="438">
        <v>0</v>
      </c>
      <c r="F39" s="223">
        <v>0</v>
      </c>
      <c r="G39" s="908">
        <v>596.69000000000005</v>
      </c>
      <c r="H39" s="935">
        <v>0</v>
      </c>
      <c r="I39" s="452"/>
      <c r="J39" s="331"/>
      <c r="K39" s="902"/>
      <c r="L39" s="921"/>
      <c r="M39" s="452"/>
      <c r="N39" s="1030"/>
      <c r="O39" s="908">
        <v>596.69000000000005</v>
      </c>
      <c r="P39" s="935">
        <v>0</v>
      </c>
    </row>
    <row r="40" spans="1:16" ht="57" customHeight="1" thickBot="1" x14ac:dyDescent="0.35">
      <c r="A40" s="226"/>
      <c r="B40" s="227" t="s">
        <v>341</v>
      </c>
      <c r="C40" s="1408">
        <v>633004</v>
      </c>
      <c r="D40" s="1024" t="s">
        <v>736</v>
      </c>
      <c r="E40" s="1025">
        <v>0</v>
      </c>
      <c r="F40" s="164">
        <v>8961</v>
      </c>
      <c r="G40" s="888">
        <v>8961.16</v>
      </c>
      <c r="H40" s="878">
        <f t="shared" si="1"/>
        <v>100.00178551500949</v>
      </c>
      <c r="I40" s="115"/>
      <c r="J40" s="1026">
        <v>0</v>
      </c>
      <c r="K40" s="837">
        <v>0</v>
      </c>
      <c r="L40" s="874"/>
      <c r="M40" s="115">
        <v>20259</v>
      </c>
      <c r="N40" s="1028">
        <f>SUM(F40,J40)</f>
        <v>8961</v>
      </c>
      <c r="O40" s="1053">
        <f>SUM(G40,K40)</f>
        <v>8961.16</v>
      </c>
      <c r="P40" s="1083">
        <f t="shared" si="4"/>
        <v>100.00178551500949</v>
      </c>
    </row>
    <row r="41" spans="1:16" ht="15" thickBot="1" x14ac:dyDescent="0.35">
      <c r="A41" s="1031"/>
      <c r="B41" s="231"/>
      <c r="C41" s="232"/>
      <c r="D41" s="233"/>
      <c r="E41" s="234"/>
      <c r="F41" s="234"/>
      <c r="G41" s="910"/>
      <c r="H41" s="913"/>
      <c r="I41" s="1032"/>
      <c r="J41" s="1032"/>
      <c r="K41" s="976"/>
      <c r="L41" s="1071"/>
      <c r="M41" s="1032"/>
      <c r="N41" s="349"/>
      <c r="O41" s="1054"/>
      <c r="P41" s="1084"/>
    </row>
    <row r="42" spans="1:16" ht="15.6" x14ac:dyDescent="0.3">
      <c r="A42" s="1503"/>
      <c r="B42" s="1504"/>
      <c r="C42" s="1505"/>
      <c r="D42" s="350" t="s">
        <v>312</v>
      </c>
      <c r="E42" s="351"/>
      <c r="F42" s="352"/>
      <c r="G42" s="1038"/>
      <c r="H42" s="1062"/>
      <c r="I42" s="353"/>
      <c r="J42" s="354"/>
      <c r="K42" s="1046"/>
      <c r="L42" s="1072"/>
      <c r="M42" s="351"/>
      <c r="N42" s="355"/>
      <c r="O42" s="1055"/>
      <c r="P42" s="1085"/>
    </row>
    <row r="43" spans="1:16" x14ac:dyDescent="0.3">
      <c r="A43" s="356" t="s">
        <v>358</v>
      </c>
      <c r="B43" s="1506" t="s">
        <v>359</v>
      </c>
      <c r="C43" s="1507"/>
      <c r="D43" s="1508"/>
      <c r="E43" s="357"/>
      <c r="F43" s="358"/>
      <c r="G43" s="1039"/>
      <c r="H43" s="1063"/>
      <c r="I43" s="359"/>
      <c r="J43" s="360"/>
      <c r="K43" s="1047"/>
      <c r="L43" s="1073"/>
      <c r="M43" s="357"/>
      <c r="N43" s="361"/>
      <c r="O43" s="1056"/>
      <c r="P43" s="1086"/>
    </row>
    <row r="44" spans="1:16" x14ac:dyDescent="0.3">
      <c r="A44" s="362" t="s">
        <v>355</v>
      </c>
      <c r="B44" s="1487" t="s">
        <v>357</v>
      </c>
      <c r="C44" s="1488"/>
      <c r="D44" s="1489"/>
      <c r="E44" s="363"/>
      <c r="F44" s="364"/>
      <c r="G44" s="1040"/>
      <c r="H44" s="1064"/>
      <c r="I44" s="365"/>
      <c r="J44" s="366"/>
      <c r="K44" s="1048"/>
      <c r="L44" s="1074"/>
      <c r="M44" s="363"/>
      <c r="N44" s="367"/>
      <c r="O44" s="853"/>
      <c r="P44" s="1080"/>
    </row>
    <row r="45" spans="1:16" ht="15" thickBot="1" x14ac:dyDescent="0.35">
      <c r="A45" s="368"/>
      <c r="B45" s="369" t="s">
        <v>192</v>
      </c>
      <c r="C45" s="370">
        <v>651002</v>
      </c>
      <c r="D45" s="417" t="s">
        <v>360</v>
      </c>
      <c r="E45" s="371"/>
      <c r="F45" s="372"/>
      <c r="G45" s="1041"/>
      <c r="H45" s="1065"/>
      <c r="I45" s="113"/>
      <c r="J45" s="114"/>
      <c r="K45" s="1049"/>
      <c r="L45" s="1075"/>
      <c r="M45" s="373"/>
      <c r="N45" s="374"/>
      <c r="O45" s="1053"/>
      <c r="P45" s="1083"/>
    </row>
    <row r="46" spans="1:16" ht="15" thickBot="1" x14ac:dyDescent="0.35">
      <c r="A46" s="1031"/>
      <c r="B46" s="231"/>
      <c r="C46" s="232"/>
      <c r="D46" s="233"/>
      <c r="E46" s="234"/>
      <c r="F46" s="234"/>
      <c r="G46" s="910"/>
      <c r="H46" s="1066"/>
      <c r="I46" s="1032"/>
      <c r="J46" s="1032"/>
      <c r="K46" s="976"/>
      <c r="L46" s="1071"/>
      <c r="M46" s="1032"/>
      <c r="N46" s="349"/>
      <c r="O46" s="1054"/>
      <c r="P46" s="1084"/>
    </row>
    <row r="47" spans="1:16" x14ac:dyDescent="0.3">
      <c r="A47" s="379"/>
      <c r="B47" s="399"/>
      <c r="C47" s="400"/>
      <c r="D47" s="401" t="s">
        <v>190</v>
      </c>
      <c r="E47" s="381"/>
      <c r="F47" s="241"/>
      <c r="G47" s="1042"/>
      <c r="H47" s="1067"/>
      <c r="I47" s="402"/>
      <c r="J47" s="403"/>
      <c r="K47" s="1050"/>
      <c r="L47" s="1076"/>
      <c r="M47" s="244"/>
      <c r="N47" s="245"/>
      <c r="O47" s="1057"/>
      <c r="P47" s="1087"/>
    </row>
    <row r="48" spans="1:16" x14ac:dyDescent="0.3">
      <c r="A48" s="404" t="s">
        <v>354</v>
      </c>
      <c r="B48" s="1492" t="s">
        <v>359</v>
      </c>
      <c r="C48" s="1493"/>
      <c r="D48" s="1493"/>
      <c r="E48" s="405"/>
      <c r="F48" s="248"/>
      <c r="G48" s="1043"/>
      <c r="H48" s="1068"/>
      <c r="I48" s="247"/>
      <c r="J48" s="248"/>
      <c r="K48" s="1043"/>
      <c r="L48" s="1077"/>
      <c r="M48" s="406"/>
      <c r="N48" s="407"/>
      <c r="O48" s="1058"/>
      <c r="P48" s="1088"/>
    </row>
    <row r="49" spans="1:16" x14ac:dyDescent="0.3">
      <c r="A49" s="408" t="s">
        <v>355</v>
      </c>
      <c r="B49" s="1487" t="s">
        <v>357</v>
      </c>
      <c r="C49" s="1488"/>
      <c r="D49" s="1489"/>
      <c r="E49" s="409"/>
      <c r="F49" s="410"/>
      <c r="G49" s="1044"/>
      <c r="H49" s="1069"/>
      <c r="I49" s="411"/>
      <c r="J49" s="410"/>
      <c r="K49" s="1044"/>
      <c r="L49" s="1078"/>
      <c r="M49" s="363"/>
      <c r="N49" s="364"/>
      <c r="O49" s="853"/>
      <c r="P49" s="1080"/>
    </row>
    <row r="50" spans="1:16" ht="16.95" customHeight="1" thickBot="1" x14ac:dyDescent="0.35">
      <c r="A50" s="412"/>
      <c r="B50" s="413" t="s">
        <v>192</v>
      </c>
      <c r="C50" s="748">
        <v>821005</v>
      </c>
      <c r="D50" s="453" t="s">
        <v>361</v>
      </c>
      <c r="E50" s="415"/>
      <c r="F50" s="258"/>
      <c r="G50" s="1045"/>
      <c r="H50" s="1070"/>
      <c r="I50" s="257"/>
      <c r="J50" s="258"/>
      <c r="K50" s="1045"/>
      <c r="L50" s="1079"/>
      <c r="M50" s="416"/>
      <c r="N50" s="374"/>
      <c r="O50" s="1053">
        <v>0</v>
      </c>
      <c r="P50" s="1083">
        <v>0</v>
      </c>
    </row>
    <row r="51" spans="1:16" x14ac:dyDescent="0.3">
      <c r="B51" s="231"/>
    </row>
  </sheetData>
  <mergeCells count="27">
    <mergeCell ref="O6:P7"/>
    <mergeCell ref="B49:D49"/>
    <mergeCell ref="A9:D9"/>
    <mergeCell ref="B10:D10"/>
    <mergeCell ref="B22:D22"/>
    <mergeCell ref="B36:D36"/>
    <mergeCell ref="A42:C42"/>
    <mergeCell ref="B43:D43"/>
    <mergeCell ref="B44:D44"/>
    <mergeCell ref="B48:D48"/>
    <mergeCell ref="E8:G8"/>
    <mergeCell ref="I8:K8"/>
    <mergeCell ref="M8:O8"/>
    <mergeCell ref="E6:E7"/>
    <mergeCell ref="F6:F7"/>
    <mergeCell ref="I6:I7"/>
    <mergeCell ref="A1:I1"/>
    <mergeCell ref="A3:P3"/>
    <mergeCell ref="E4:L4"/>
    <mergeCell ref="M4:P5"/>
    <mergeCell ref="E5:H5"/>
    <mergeCell ref="I5:L5"/>
    <mergeCell ref="J6:J7"/>
    <mergeCell ref="M6:M7"/>
    <mergeCell ref="N6:N7"/>
    <mergeCell ref="G6:H7"/>
    <mergeCell ref="K6:L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topLeftCell="F49" zoomScaleNormal="100" zoomScaleSheetLayoutView="100" workbookViewId="0">
      <selection activeCell="D55" sqref="D55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5" width="11.44140625" customWidth="1"/>
    <col min="6" max="6" width="11.33203125" customWidth="1"/>
    <col min="7" max="7" width="12.6640625" style="818" customWidth="1"/>
    <col min="8" max="8" width="8.109375" style="825" customWidth="1"/>
    <col min="9" max="9" width="11.44140625" customWidth="1"/>
    <col min="10" max="10" width="11.6640625" customWidth="1"/>
    <col min="11" max="11" width="15.33203125" style="818" customWidth="1"/>
    <col min="12" max="12" width="8.5546875" style="825" customWidth="1"/>
    <col min="13" max="13" width="12.6640625" customWidth="1"/>
    <col min="14" max="14" width="12" customWidth="1"/>
    <col min="15" max="15" width="14.33203125" style="818" customWidth="1"/>
    <col min="16" max="16" width="7.33203125" style="825" customWidth="1"/>
  </cols>
  <sheetData>
    <row r="1" spans="1:16" ht="18.600000000000001" x14ac:dyDescent="0.3">
      <c r="A1" s="1" t="s">
        <v>774</v>
      </c>
      <c r="B1" s="2"/>
      <c r="C1" s="2"/>
      <c r="D1" s="2"/>
      <c r="E1" s="4"/>
      <c r="F1" s="4"/>
      <c r="G1" s="826"/>
      <c r="H1" s="838"/>
    </row>
    <row r="2" spans="1:16" ht="15" thickBot="1" x14ac:dyDescent="0.35">
      <c r="A2" s="5"/>
      <c r="E2" s="4"/>
      <c r="F2" s="4"/>
      <c r="G2" s="826"/>
      <c r="H2" s="838"/>
      <c r="M2" s="7"/>
      <c r="N2" s="7"/>
    </row>
    <row r="3" spans="1:16" ht="23.4" thickBot="1" x14ac:dyDescent="0.45">
      <c r="A3" s="1433" t="s">
        <v>763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773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34.950000000000003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8.600000000000001" customHeight="1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6.8" thickTop="1" thickBot="1" x14ac:dyDescent="0.35">
      <c r="A9" s="1438" t="s">
        <v>362</v>
      </c>
      <c r="B9" s="1439"/>
      <c r="C9" s="1439"/>
      <c r="D9" s="1439"/>
      <c r="E9" s="118">
        <f>SUM(E10,E18,E28,E33,E39,E46)</f>
        <v>206877</v>
      </c>
      <c r="F9" s="119">
        <f>SUM(F10,F18,F28,F33,F39,F46)</f>
        <v>225681</v>
      </c>
      <c r="G9" s="886">
        <f>SUM(G10,G18,G28,G33,G39,G46)</f>
        <v>162476.80000000002</v>
      </c>
      <c r="H9" s="1368">
        <f>PRODUCT(G9/F9,100)</f>
        <v>71.994009243135224</v>
      </c>
      <c r="I9" s="27">
        <f>SUM(I10,I18,I28,I33,I39,I45,I46)</f>
        <v>2112213.3200000003</v>
      </c>
      <c r="J9" s="120">
        <f>SUM(J10,J18,J28,J33,J39,J46)</f>
        <v>2112213</v>
      </c>
      <c r="K9" s="827">
        <f>SUM(K10,K18,K28,K33,K39)</f>
        <v>1090492.42</v>
      </c>
      <c r="L9" s="863">
        <f>PRODUCT(K9/J9,100)</f>
        <v>51.627957028954938</v>
      </c>
      <c r="M9" s="1372">
        <f>SUM(I9,E9)</f>
        <v>2319090.3200000003</v>
      </c>
      <c r="N9" s="1373">
        <f t="shared" ref="N9:N44" si="0">SUM(F9,J9)</f>
        <v>2337894</v>
      </c>
      <c r="O9" s="851">
        <f t="shared" ref="O9:O44" si="1">SUM(G9,K9)</f>
        <v>1252969.22</v>
      </c>
      <c r="P9" s="925">
        <f>PRODUCT(O9/N9,100)</f>
        <v>53.593927697320751</v>
      </c>
    </row>
    <row r="10" spans="1:16" ht="30.6" customHeight="1" thickTop="1" x14ac:dyDescent="0.3">
      <c r="A10" s="519" t="s">
        <v>363</v>
      </c>
      <c r="B10" s="1469" t="s">
        <v>364</v>
      </c>
      <c r="C10" s="1478"/>
      <c r="D10" s="1478"/>
      <c r="E10" s="123">
        <f>SUM(E11:E17)</f>
        <v>186405</v>
      </c>
      <c r="F10" s="124">
        <f>SUM(F11:F17)</f>
        <v>186405</v>
      </c>
      <c r="G10" s="887">
        <f>SUM(G11:G17)</f>
        <v>124087.60000000002</v>
      </c>
      <c r="H10" s="876">
        <f t="shared" ref="H10:H17" si="2">PRODUCT(G10/F10,100)</f>
        <v>66.568815214184184</v>
      </c>
      <c r="I10" s="34"/>
      <c r="J10" s="33"/>
      <c r="K10" s="828"/>
      <c r="L10" s="864"/>
      <c r="M10" s="123">
        <f>SUM(M11:M17)</f>
        <v>186405</v>
      </c>
      <c r="N10" s="124">
        <f t="shared" si="0"/>
        <v>186405</v>
      </c>
      <c r="O10" s="852">
        <f t="shared" si="1"/>
        <v>124087.60000000002</v>
      </c>
      <c r="P10" s="926">
        <f t="shared" ref="P10:P44" si="3">PRODUCT(O10/N10,100)</f>
        <v>66.568815214184184</v>
      </c>
    </row>
    <row r="11" spans="1:16" ht="30" customHeight="1" x14ac:dyDescent="0.3">
      <c r="A11" s="455"/>
      <c r="B11" s="456" t="s">
        <v>365</v>
      </c>
      <c r="C11" s="457" t="s">
        <v>366</v>
      </c>
      <c r="D11" s="458" t="s">
        <v>367</v>
      </c>
      <c r="E11" s="459">
        <v>70000</v>
      </c>
      <c r="F11" s="460">
        <v>70000</v>
      </c>
      <c r="G11" s="1110">
        <v>19573.38</v>
      </c>
      <c r="H11" s="1114">
        <f t="shared" si="2"/>
        <v>27.961971428571431</v>
      </c>
      <c r="I11" s="461"/>
      <c r="J11" s="462"/>
      <c r="K11" s="1098"/>
      <c r="L11" s="1124"/>
      <c r="M11" s="459">
        <v>70000</v>
      </c>
      <c r="N11" s="460">
        <f t="shared" si="0"/>
        <v>70000</v>
      </c>
      <c r="O11" s="853">
        <f t="shared" si="1"/>
        <v>19573.38</v>
      </c>
      <c r="P11" s="1132">
        <f t="shared" si="3"/>
        <v>27.961971428571431</v>
      </c>
    </row>
    <row r="12" spans="1:16" x14ac:dyDescent="0.3">
      <c r="A12" s="455"/>
      <c r="B12" s="456" t="s">
        <v>365</v>
      </c>
      <c r="C12" s="463">
        <v>641001</v>
      </c>
      <c r="D12" s="464" t="s">
        <v>368</v>
      </c>
      <c r="E12" s="459">
        <v>27462</v>
      </c>
      <c r="F12" s="460">
        <v>27462</v>
      </c>
      <c r="G12" s="1110">
        <v>27462</v>
      </c>
      <c r="H12" s="1114">
        <f t="shared" si="2"/>
        <v>100</v>
      </c>
      <c r="I12" s="461"/>
      <c r="J12" s="462"/>
      <c r="K12" s="1098"/>
      <c r="L12" s="1124"/>
      <c r="M12" s="459">
        <f>SUM(E12)</f>
        <v>27462</v>
      </c>
      <c r="N12" s="460">
        <f t="shared" si="0"/>
        <v>27462</v>
      </c>
      <c r="O12" s="853">
        <f t="shared" si="1"/>
        <v>27462</v>
      </c>
      <c r="P12" s="1132">
        <f t="shared" si="3"/>
        <v>100</v>
      </c>
    </row>
    <row r="13" spans="1:16" x14ac:dyDescent="0.3">
      <c r="A13" s="455"/>
      <c r="B13" s="456" t="s">
        <v>365</v>
      </c>
      <c r="C13" s="463">
        <v>641001</v>
      </c>
      <c r="D13" s="464" t="s">
        <v>369</v>
      </c>
      <c r="E13" s="459">
        <v>51956</v>
      </c>
      <c r="F13" s="460">
        <v>51956</v>
      </c>
      <c r="G13" s="1110">
        <v>51956.04</v>
      </c>
      <c r="H13" s="1114">
        <f t="shared" si="2"/>
        <v>100.0000769882208</v>
      </c>
      <c r="I13" s="465"/>
      <c r="J13" s="466"/>
      <c r="K13" s="1099"/>
      <c r="L13" s="1125"/>
      <c r="M13" s="459">
        <f>SUM(E13)</f>
        <v>51956</v>
      </c>
      <c r="N13" s="460">
        <f t="shared" si="0"/>
        <v>51956</v>
      </c>
      <c r="O13" s="853">
        <f t="shared" si="1"/>
        <v>51956.04</v>
      </c>
      <c r="P13" s="1132">
        <f t="shared" si="3"/>
        <v>100.0000769882208</v>
      </c>
    </row>
    <row r="14" spans="1:16" ht="19.5" customHeight="1" x14ac:dyDescent="0.3">
      <c r="A14" s="455"/>
      <c r="B14" s="456" t="s">
        <v>365</v>
      </c>
      <c r="C14" s="463">
        <v>641001</v>
      </c>
      <c r="D14" s="458" t="s">
        <v>370</v>
      </c>
      <c r="E14" s="459">
        <v>14273</v>
      </c>
      <c r="F14" s="460">
        <v>14273</v>
      </c>
      <c r="G14" s="1110">
        <v>13898.54</v>
      </c>
      <c r="H14" s="1114">
        <f t="shared" si="2"/>
        <v>97.376445036082117</v>
      </c>
      <c r="I14" s="461"/>
      <c r="J14" s="462"/>
      <c r="K14" s="1098"/>
      <c r="L14" s="1124"/>
      <c r="M14" s="459">
        <f>SUM(E14)</f>
        <v>14273</v>
      </c>
      <c r="N14" s="460">
        <f t="shared" si="0"/>
        <v>14273</v>
      </c>
      <c r="O14" s="853">
        <f t="shared" si="1"/>
        <v>13898.54</v>
      </c>
      <c r="P14" s="1132">
        <f t="shared" si="3"/>
        <v>97.376445036082117</v>
      </c>
    </row>
    <row r="15" spans="1:16" ht="41.25" customHeight="1" x14ac:dyDescent="0.3">
      <c r="A15" s="455"/>
      <c r="B15" s="456" t="s">
        <v>365</v>
      </c>
      <c r="C15" s="467" t="s">
        <v>371</v>
      </c>
      <c r="D15" s="458" t="s">
        <v>372</v>
      </c>
      <c r="E15" s="459">
        <v>2000</v>
      </c>
      <c r="F15" s="460">
        <v>2000</v>
      </c>
      <c r="G15" s="1110">
        <v>0</v>
      </c>
      <c r="H15" s="1114">
        <f t="shared" si="2"/>
        <v>0</v>
      </c>
      <c r="I15" s="461"/>
      <c r="J15" s="462"/>
      <c r="K15" s="1098"/>
      <c r="L15" s="1124"/>
      <c r="M15" s="459">
        <f>SUM(E15)</f>
        <v>2000</v>
      </c>
      <c r="N15" s="460">
        <f t="shared" si="0"/>
        <v>2000</v>
      </c>
      <c r="O15" s="853">
        <f t="shared" si="1"/>
        <v>0</v>
      </c>
      <c r="P15" s="1132">
        <f t="shared" si="3"/>
        <v>0</v>
      </c>
    </row>
    <row r="16" spans="1:16" ht="32.25" customHeight="1" x14ac:dyDescent="0.3">
      <c r="A16" s="455"/>
      <c r="B16" s="456" t="s">
        <v>365</v>
      </c>
      <c r="C16" s="463">
        <v>641001</v>
      </c>
      <c r="D16" s="458" t="s">
        <v>373</v>
      </c>
      <c r="E16" s="459">
        <v>1422</v>
      </c>
      <c r="F16" s="460">
        <v>1422</v>
      </c>
      <c r="G16" s="1110">
        <v>1422</v>
      </c>
      <c r="H16" s="1114">
        <f t="shared" si="2"/>
        <v>100</v>
      </c>
      <c r="I16" s="461"/>
      <c r="J16" s="462"/>
      <c r="K16" s="1098"/>
      <c r="L16" s="1124"/>
      <c r="M16" s="459">
        <v>1422</v>
      </c>
      <c r="N16" s="460">
        <f t="shared" si="0"/>
        <v>1422</v>
      </c>
      <c r="O16" s="853">
        <f t="shared" si="1"/>
        <v>1422</v>
      </c>
      <c r="P16" s="1132">
        <f t="shared" si="3"/>
        <v>100</v>
      </c>
    </row>
    <row r="17" spans="1:16" ht="27" customHeight="1" x14ac:dyDescent="0.3">
      <c r="A17" s="455"/>
      <c r="B17" s="456" t="s">
        <v>365</v>
      </c>
      <c r="C17" s="463">
        <v>641001</v>
      </c>
      <c r="D17" s="458" t="s">
        <v>374</v>
      </c>
      <c r="E17" s="459">
        <v>19292</v>
      </c>
      <c r="F17" s="460">
        <v>19292</v>
      </c>
      <c r="G17" s="1110">
        <v>9775.64</v>
      </c>
      <c r="H17" s="1114">
        <f t="shared" si="2"/>
        <v>50.67198838896951</v>
      </c>
      <c r="I17" s="461"/>
      <c r="J17" s="462"/>
      <c r="K17" s="1098"/>
      <c r="L17" s="1124"/>
      <c r="M17" s="459">
        <f>SUM(E17)</f>
        <v>19292</v>
      </c>
      <c r="N17" s="460">
        <f t="shared" si="0"/>
        <v>19292</v>
      </c>
      <c r="O17" s="853">
        <f t="shared" si="1"/>
        <v>9775.64</v>
      </c>
      <c r="P17" s="1132">
        <f t="shared" si="3"/>
        <v>50.67198838896951</v>
      </c>
    </row>
    <row r="18" spans="1:16" x14ac:dyDescent="0.3">
      <c r="A18" s="180" t="s">
        <v>375</v>
      </c>
      <c r="B18" s="1461" t="s">
        <v>376</v>
      </c>
      <c r="C18" s="1477"/>
      <c r="D18" s="1477"/>
      <c r="E18" s="468"/>
      <c r="F18" s="469"/>
      <c r="G18" s="1111"/>
      <c r="H18" s="1115"/>
      <c r="I18" s="269">
        <f>SUM(I19:I27)</f>
        <v>745911</v>
      </c>
      <c r="J18" s="270">
        <f>SUM(J19:J27)</f>
        <v>640911</v>
      </c>
      <c r="K18" s="941">
        <f>SUM(K19:K27)</f>
        <v>355543.81</v>
      </c>
      <c r="L18" s="946">
        <f t="shared" ref="L18" si="4">PRODUCT(K18/J18,100)</f>
        <v>55.474755465267414</v>
      </c>
      <c r="M18" s="269">
        <f>SUM(M19:M27)</f>
        <v>745911</v>
      </c>
      <c r="N18" s="76">
        <f t="shared" si="0"/>
        <v>640911</v>
      </c>
      <c r="O18" s="854">
        <f t="shared" si="1"/>
        <v>355543.81</v>
      </c>
      <c r="P18" s="1131">
        <f t="shared" si="3"/>
        <v>55.474755465267414</v>
      </c>
    </row>
    <row r="19" spans="1:16" ht="30" customHeight="1" x14ac:dyDescent="0.3">
      <c r="A19" s="470"/>
      <c r="B19" s="456" t="s">
        <v>365</v>
      </c>
      <c r="C19" s="177" t="s">
        <v>377</v>
      </c>
      <c r="D19" s="52" t="s">
        <v>378</v>
      </c>
      <c r="E19" s="487"/>
      <c r="F19" s="490"/>
      <c r="G19" s="1100"/>
      <c r="H19" s="1116"/>
      <c r="I19" s="487">
        <v>80000</v>
      </c>
      <c r="J19" s="490">
        <v>0</v>
      </c>
      <c r="K19" s="1100">
        <v>0</v>
      </c>
      <c r="L19" s="1116">
        <v>0</v>
      </c>
      <c r="M19" s="487">
        <f>SUM(I19)</f>
        <v>80000</v>
      </c>
      <c r="N19" s="460">
        <f t="shared" si="0"/>
        <v>0</v>
      </c>
      <c r="O19" s="853">
        <f t="shared" si="1"/>
        <v>0</v>
      </c>
      <c r="P19" s="1132">
        <v>0</v>
      </c>
    </row>
    <row r="20" spans="1:16" ht="54" customHeight="1" x14ac:dyDescent="0.3">
      <c r="A20" s="470"/>
      <c r="B20" s="471" t="s">
        <v>365</v>
      </c>
      <c r="C20" s="187">
        <v>716</v>
      </c>
      <c r="D20" s="80" t="s">
        <v>379</v>
      </c>
      <c r="E20" s="472"/>
      <c r="F20" s="473"/>
      <c r="G20" s="1101"/>
      <c r="H20" s="1117"/>
      <c r="I20" s="472"/>
      <c r="J20" s="473"/>
      <c r="K20" s="1101"/>
      <c r="L20" s="1117"/>
      <c r="M20" s="472"/>
      <c r="N20" s="474">
        <f t="shared" si="0"/>
        <v>0</v>
      </c>
      <c r="O20" s="853">
        <f t="shared" si="1"/>
        <v>0</v>
      </c>
      <c r="P20" s="1132">
        <v>0</v>
      </c>
    </row>
    <row r="21" spans="1:16" ht="18.75" customHeight="1" x14ac:dyDescent="0.3">
      <c r="A21" s="470"/>
      <c r="B21" s="471" t="s">
        <v>380</v>
      </c>
      <c r="C21" s="187">
        <v>717002</v>
      </c>
      <c r="D21" s="80" t="s">
        <v>381</v>
      </c>
      <c r="E21" s="472"/>
      <c r="F21" s="473"/>
      <c r="G21" s="1101"/>
      <c r="H21" s="1117"/>
      <c r="I21" s="472">
        <v>614411</v>
      </c>
      <c r="J21" s="473">
        <v>614411</v>
      </c>
      <c r="K21" s="1101">
        <v>355543.81</v>
      </c>
      <c r="L21" s="1117">
        <f>PRODUCT(K21/J21,100)</f>
        <v>57.867422621014278</v>
      </c>
      <c r="M21" s="472">
        <v>614411</v>
      </c>
      <c r="N21" s="474">
        <f t="shared" si="0"/>
        <v>614411</v>
      </c>
      <c r="O21" s="894">
        <f t="shared" si="1"/>
        <v>355543.81</v>
      </c>
      <c r="P21" s="1133">
        <f t="shared" si="3"/>
        <v>57.867422621014278</v>
      </c>
    </row>
    <row r="22" spans="1:16" ht="30" customHeight="1" x14ac:dyDescent="0.3">
      <c r="A22" s="470"/>
      <c r="B22" s="471" t="s">
        <v>365</v>
      </c>
      <c r="C22" s="187">
        <v>717001</v>
      </c>
      <c r="D22" s="80" t="s">
        <v>382</v>
      </c>
      <c r="E22" s="472"/>
      <c r="F22" s="473"/>
      <c r="G22" s="1101"/>
      <c r="H22" s="1117"/>
      <c r="I22" s="472"/>
      <c r="J22" s="473"/>
      <c r="K22" s="1101"/>
      <c r="L22" s="1117"/>
      <c r="M22" s="472"/>
      <c r="N22" s="474"/>
      <c r="O22" s="853"/>
      <c r="P22" s="1132"/>
    </row>
    <row r="23" spans="1:16" ht="28.2" customHeight="1" x14ac:dyDescent="0.3">
      <c r="A23" s="475"/>
      <c r="B23" s="471" t="s">
        <v>365</v>
      </c>
      <c r="C23" s="184" t="s">
        <v>383</v>
      </c>
      <c r="D23" s="80" t="s">
        <v>384</v>
      </c>
      <c r="E23" s="472"/>
      <c r="F23" s="473"/>
      <c r="G23" s="1101"/>
      <c r="H23" s="1117"/>
      <c r="I23" s="472"/>
      <c r="J23" s="473"/>
      <c r="K23" s="1101"/>
      <c r="L23" s="1117"/>
      <c r="M23" s="472"/>
      <c r="N23" s="474"/>
      <c r="O23" s="853"/>
      <c r="P23" s="1132"/>
    </row>
    <row r="24" spans="1:16" ht="43.95" customHeight="1" x14ac:dyDescent="0.3">
      <c r="A24" s="470"/>
      <c r="B24" s="471" t="s">
        <v>365</v>
      </c>
      <c r="C24" s="187">
        <v>717001</v>
      </c>
      <c r="D24" s="476" t="s">
        <v>385</v>
      </c>
      <c r="E24" s="472"/>
      <c r="F24" s="473"/>
      <c r="G24" s="1101"/>
      <c r="H24" s="1117"/>
      <c r="I24" s="144">
        <v>25000</v>
      </c>
      <c r="J24" s="145">
        <v>25000</v>
      </c>
      <c r="K24" s="885">
        <v>0</v>
      </c>
      <c r="L24" s="992">
        <f t="shared" ref="L24:L28" si="5">PRODUCT(K24/J24,100)</f>
        <v>0</v>
      </c>
      <c r="M24" s="144">
        <f>SUM(I24)</f>
        <v>25000</v>
      </c>
      <c r="N24" s="474">
        <f t="shared" si="0"/>
        <v>25000</v>
      </c>
      <c r="O24" s="853">
        <f t="shared" si="1"/>
        <v>0</v>
      </c>
      <c r="P24" s="1132">
        <f t="shared" si="3"/>
        <v>0</v>
      </c>
    </row>
    <row r="25" spans="1:16" ht="27.6" customHeight="1" x14ac:dyDescent="0.3">
      <c r="A25" s="470"/>
      <c r="B25" s="471" t="s">
        <v>386</v>
      </c>
      <c r="C25" s="187">
        <v>717001</v>
      </c>
      <c r="D25" s="476" t="s">
        <v>387</v>
      </c>
      <c r="E25" s="472"/>
      <c r="F25" s="473"/>
      <c r="G25" s="1101"/>
      <c r="H25" s="1117"/>
      <c r="I25" s="144"/>
      <c r="J25" s="145"/>
      <c r="K25" s="885"/>
      <c r="L25" s="992"/>
      <c r="M25" s="144"/>
      <c r="N25" s="474"/>
      <c r="O25" s="853"/>
      <c r="P25" s="1132"/>
    </row>
    <row r="26" spans="1:16" ht="15.6" customHeight="1" x14ac:dyDescent="0.3">
      <c r="A26" s="470"/>
      <c r="B26" s="471" t="s">
        <v>365</v>
      </c>
      <c r="C26" s="187">
        <v>717001</v>
      </c>
      <c r="D26" s="80" t="s">
        <v>388</v>
      </c>
      <c r="E26" s="472"/>
      <c r="F26" s="473"/>
      <c r="G26" s="1101"/>
      <c r="H26" s="1117"/>
      <c r="I26" s="144">
        <v>1500</v>
      </c>
      <c r="J26" s="145">
        <v>1500</v>
      </c>
      <c r="K26" s="885">
        <v>0</v>
      </c>
      <c r="L26" s="992">
        <f t="shared" si="5"/>
        <v>0</v>
      </c>
      <c r="M26" s="144">
        <f>SUM(I26)</f>
        <v>1500</v>
      </c>
      <c r="N26" s="474">
        <f t="shared" si="0"/>
        <v>1500</v>
      </c>
      <c r="O26" s="853">
        <f t="shared" si="1"/>
        <v>0</v>
      </c>
      <c r="P26" s="1132">
        <f t="shared" si="3"/>
        <v>0</v>
      </c>
    </row>
    <row r="27" spans="1:16" ht="28.5" customHeight="1" x14ac:dyDescent="0.3">
      <c r="A27" s="470"/>
      <c r="B27" s="456" t="s">
        <v>386</v>
      </c>
      <c r="C27" s="426">
        <v>717001</v>
      </c>
      <c r="D27" s="52" t="s">
        <v>389</v>
      </c>
      <c r="E27" s="487"/>
      <c r="F27" s="490"/>
      <c r="G27" s="1100"/>
      <c r="H27" s="1116"/>
      <c r="I27" s="141">
        <v>25000</v>
      </c>
      <c r="J27" s="82">
        <v>0</v>
      </c>
      <c r="K27" s="834">
        <v>0</v>
      </c>
      <c r="L27" s="873"/>
      <c r="M27" s="141">
        <f>SUM(I27)</f>
        <v>25000</v>
      </c>
      <c r="N27" s="460">
        <f t="shared" si="0"/>
        <v>0</v>
      </c>
      <c r="O27" s="853">
        <f t="shared" si="1"/>
        <v>0</v>
      </c>
      <c r="P27" s="1132" t="e">
        <f t="shared" si="3"/>
        <v>#DIV/0!</v>
      </c>
    </row>
    <row r="28" spans="1:16" x14ac:dyDescent="0.3">
      <c r="A28" s="73" t="s">
        <v>390</v>
      </c>
      <c r="B28" s="1472" t="s">
        <v>391</v>
      </c>
      <c r="C28" s="1473"/>
      <c r="D28" s="1473"/>
      <c r="E28" s="468">
        <f>SUM(E29:E32)</f>
        <v>2472</v>
      </c>
      <c r="F28" s="469">
        <f>SUM(F29:F32)</f>
        <v>2472</v>
      </c>
      <c r="G28" s="1111">
        <f>SUM(G29:G30)</f>
        <v>778.98</v>
      </c>
      <c r="H28" s="1115">
        <f t="shared" ref="H28:H30" si="6">PRODUCT(G28/F28,100)</f>
        <v>31.512135922330099</v>
      </c>
      <c r="I28" s="269">
        <f>SUM(I29:I32)</f>
        <v>40000</v>
      </c>
      <c r="J28" s="270">
        <f>SUM(J29:J32)</f>
        <v>40000</v>
      </c>
      <c r="K28" s="941">
        <f>SUM(K30:K32)</f>
        <v>9713.0400000000009</v>
      </c>
      <c r="L28" s="946">
        <f t="shared" si="5"/>
        <v>24.282600000000002</v>
      </c>
      <c r="M28" s="468">
        <f>SUM(M29:M32)</f>
        <v>42472</v>
      </c>
      <c r="N28" s="76">
        <f t="shared" si="0"/>
        <v>42472</v>
      </c>
      <c r="O28" s="854">
        <f t="shared" si="1"/>
        <v>10492.02</v>
      </c>
      <c r="P28" s="1131">
        <f t="shared" si="3"/>
        <v>24.703381051045394</v>
      </c>
    </row>
    <row r="29" spans="1:16" ht="28.95" customHeight="1" x14ac:dyDescent="0.3">
      <c r="A29" s="188"/>
      <c r="B29" s="36" t="s">
        <v>365</v>
      </c>
      <c r="C29" s="192">
        <v>641001</v>
      </c>
      <c r="D29" s="37" t="s">
        <v>392</v>
      </c>
      <c r="E29" s="141">
        <v>1693</v>
      </c>
      <c r="F29" s="82">
        <v>1693</v>
      </c>
      <c r="G29" s="834">
        <v>0</v>
      </c>
      <c r="H29" s="873">
        <f t="shared" si="6"/>
        <v>0</v>
      </c>
      <c r="I29" s="477"/>
      <c r="J29" s="478"/>
      <c r="K29" s="834"/>
      <c r="L29" s="873"/>
      <c r="M29" s="141">
        <f>SUM(E29)</f>
        <v>1693</v>
      </c>
      <c r="N29" s="460">
        <f t="shared" si="0"/>
        <v>1693</v>
      </c>
      <c r="O29" s="853">
        <f t="shared" si="1"/>
        <v>0</v>
      </c>
      <c r="P29" s="1132">
        <f t="shared" si="3"/>
        <v>0</v>
      </c>
    </row>
    <row r="30" spans="1:16" ht="29.4" customHeight="1" x14ac:dyDescent="0.3">
      <c r="A30" s="297"/>
      <c r="B30" s="479" t="s">
        <v>365</v>
      </c>
      <c r="C30" s="299">
        <v>641001</v>
      </c>
      <c r="D30" s="300" t="s">
        <v>393</v>
      </c>
      <c r="E30" s="461">
        <v>779</v>
      </c>
      <c r="F30" s="480">
        <v>779</v>
      </c>
      <c r="G30" s="1112">
        <v>778.98</v>
      </c>
      <c r="H30" s="1118">
        <f t="shared" si="6"/>
        <v>99.997432605905018</v>
      </c>
      <c r="I30" s="481"/>
      <c r="J30" s="482"/>
      <c r="K30" s="908"/>
      <c r="L30" s="935"/>
      <c r="M30" s="483">
        <f>SUM(E30)</f>
        <v>779</v>
      </c>
      <c r="N30" s="460">
        <f t="shared" si="0"/>
        <v>779</v>
      </c>
      <c r="O30" s="853">
        <f t="shared" si="1"/>
        <v>778.98</v>
      </c>
      <c r="P30" s="1132">
        <f t="shared" si="3"/>
        <v>99.997432605905018</v>
      </c>
    </row>
    <row r="31" spans="1:16" ht="43.5" customHeight="1" x14ac:dyDescent="0.3">
      <c r="A31" s="484"/>
      <c r="B31" s="485" t="s">
        <v>365</v>
      </c>
      <c r="C31" s="435" t="s">
        <v>394</v>
      </c>
      <c r="D31" s="486" t="s">
        <v>395</v>
      </c>
      <c r="E31" s="487"/>
      <c r="F31" s="488"/>
      <c r="G31" s="1102"/>
      <c r="H31" s="1119"/>
      <c r="I31" s="489">
        <v>30000</v>
      </c>
      <c r="J31" s="488">
        <v>30000</v>
      </c>
      <c r="K31" s="1102">
        <v>9597.1200000000008</v>
      </c>
      <c r="L31" s="1119">
        <f>PRODUCT(K31/J31,100)</f>
        <v>31.990400000000001</v>
      </c>
      <c r="M31" s="489">
        <f>SUM(I31)</f>
        <v>30000</v>
      </c>
      <c r="N31" s="460">
        <f t="shared" si="0"/>
        <v>30000</v>
      </c>
      <c r="O31" s="853">
        <f t="shared" si="1"/>
        <v>9597.1200000000008</v>
      </c>
      <c r="P31" s="1132">
        <f t="shared" si="3"/>
        <v>31.990400000000001</v>
      </c>
    </row>
    <row r="32" spans="1:16" ht="26.25" customHeight="1" x14ac:dyDescent="0.3">
      <c r="A32" s="470"/>
      <c r="B32" s="456" t="s">
        <v>365</v>
      </c>
      <c r="C32" s="177">
        <v>717001</v>
      </c>
      <c r="D32" s="52" t="s">
        <v>396</v>
      </c>
      <c r="E32" s="487"/>
      <c r="F32" s="490"/>
      <c r="G32" s="1100"/>
      <c r="H32" s="1116"/>
      <c r="I32" s="487">
        <v>10000</v>
      </c>
      <c r="J32" s="490">
        <v>10000</v>
      </c>
      <c r="K32" s="1100">
        <v>115.92</v>
      </c>
      <c r="L32" s="1116">
        <f t="shared" ref="L32:L33" si="7">PRODUCT(K32/J32,100)</f>
        <v>1.1592</v>
      </c>
      <c r="M32" s="487">
        <f>SUM(I32)</f>
        <v>10000</v>
      </c>
      <c r="N32" s="460">
        <f t="shared" si="0"/>
        <v>10000</v>
      </c>
      <c r="O32" s="853">
        <f t="shared" si="1"/>
        <v>115.92</v>
      </c>
      <c r="P32" s="1132">
        <f t="shared" si="3"/>
        <v>1.1592</v>
      </c>
    </row>
    <row r="33" spans="1:17" ht="20.399999999999999" customHeight="1" x14ac:dyDescent="0.3">
      <c r="A33" s="73" t="s">
        <v>397</v>
      </c>
      <c r="B33" s="1472" t="s">
        <v>398</v>
      </c>
      <c r="C33" s="1473"/>
      <c r="D33" s="1473"/>
      <c r="E33" s="491">
        <f>SUM(E34)</f>
        <v>11000</v>
      </c>
      <c r="F33" s="492">
        <f t="shared" ref="F33:M33" si="8">SUM(F34:F38)</f>
        <v>21940</v>
      </c>
      <c r="G33" s="1103">
        <f>SUM(G34:G37)</f>
        <v>21941.5</v>
      </c>
      <c r="H33" s="1120">
        <f t="shared" ref="H33:H34" si="9">PRODUCT(G33/F33,100)</f>
        <v>100.00683682771194</v>
      </c>
      <c r="I33" s="491">
        <f t="shared" si="8"/>
        <v>30386</v>
      </c>
      <c r="J33" s="492">
        <f t="shared" si="8"/>
        <v>30386</v>
      </c>
      <c r="K33" s="1103">
        <f>SUM(K34:K38)</f>
        <v>430</v>
      </c>
      <c r="L33" s="1120">
        <f t="shared" si="7"/>
        <v>1.4151253866912394</v>
      </c>
      <c r="M33" s="491">
        <f t="shared" si="8"/>
        <v>41386</v>
      </c>
      <c r="N33" s="76">
        <f t="shared" si="0"/>
        <v>52326</v>
      </c>
      <c r="O33" s="854">
        <f t="shared" si="1"/>
        <v>22371.5</v>
      </c>
      <c r="P33" s="1131">
        <f t="shared" si="3"/>
        <v>42.754080189580705</v>
      </c>
    </row>
    <row r="34" spans="1:17" ht="42.6" customHeight="1" x14ac:dyDescent="0.3">
      <c r="A34" s="493"/>
      <c r="B34" s="1092" t="s">
        <v>75</v>
      </c>
      <c r="C34" s="140" t="s">
        <v>399</v>
      </c>
      <c r="D34" s="1093" t="s">
        <v>400</v>
      </c>
      <c r="E34" s="487">
        <v>11000</v>
      </c>
      <c r="F34" s="490">
        <v>21940</v>
      </c>
      <c r="G34" s="1100">
        <v>21941.5</v>
      </c>
      <c r="H34" s="1116">
        <f t="shared" si="9"/>
        <v>100.00683682771194</v>
      </c>
      <c r="I34" s="494"/>
      <c r="J34" s="495"/>
      <c r="K34" s="1104"/>
      <c r="L34" s="1121"/>
      <c r="M34" s="487">
        <f>SUM(E34)</f>
        <v>11000</v>
      </c>
      <c r="N34" s="460">
        <f t="shared" si="0"/>
        <v>21940</v>
      </c>
      <c r="O34" s="853">
        <f t="shared" si="1"/>
        <v>21941.5</v>
      </c>
      <c r="P34" s="1132">
        <f t="shared" si="3"/>
        <v>100.00683682771194</v>
      </c>
    </row>
    <row r="35" spans="1:17" ht="29.4" customHeight="1" x14ac:dyDescent="0.3">
      <c r="A35" s="493"/>
      <c r="B35" s="496" t="s">
        <v>75</v>
      </c>
      <c r="C35" s="153" t="s">
        <v>401</v>
      </c>
      <c r="D35" s="37" t="s">
        <v>402</v>
      </c>
      <c r="E35" s="494"/>
      <c r="F35" s="495"/>
      <c r="G35" s="1104"/>
      <c r="H35" s="1121"/>
      <c r="I35" s="494">
        <v>332</v>
      </c>
      <c r="J35" s="495">
        <v>332</v>
      </c>
      <c r="K35" s="1104">
        <v>430</v>
      </c>
      <c r="L35" s="1121">
        <f t="shared" ref="L35:L40" si="10">PRODUCT(K35/J35,100)</f>
        <v>129.51807228915661</v>
      </c>
      <c r="M35" s="494">
        <f>SUM(I35)</f>
        <v>332</v>
      </c>
      <c r="N35" s="460">
        <f t="shared" si="0"/>
        <v>332</v>
      </c>
      <c r="O35" s="853">
        <f t="shared" si="1"/>
        <v>430</v>
      </c>
      <c r="P35" s="1132">
        <f t="shared" si="3"/>
        <v>129.51807228915661</v>
      </c>
    </row>
    <row r="36" spans="1:17" ht="28.95" customHeight="1" x14ac:dyDescent="0.3">
      <c r="A36" s="493"/>
      <c r="B36" s="36" t="s">
        <v>75</v>
      </c>
      <c r="C36" s="177">
        <v>711001</v>
      </c>
      <c r="D36" s="37" t="s">
        <v>403</v>
      </c>
      <c r="E36" s="42"/>
      <c r="F36" s="174"/>
      <c r="G36" s="899"/>
      <c r="H36" s="916"/>
      <c r="I36" s="42">
        <v>664</v>
      </c>
      <c r="J36" s="174">
        <v>664</v>
      </c>
      <c r="K36" s="899">
        <v>0</v>
      </c>
      <c r="L36" s="916">
        <f t="shared" si="10"/>
        <v>0</v>
      </c>
      <c r="M36" s="42">
        <f>SUM(E36:I36)</f>
        <v>664</v>
      </c>
      <c r="N36" s="460">
        <f t="shared" si="0"/>
        <v>664</v>
      </c>
      <c r="O36" s="853">
        <f t="shared" si="1"/>
        <v>0</v>
      </c>
      <c r="P36" s="1132">
        <f t="shared" si="3"/>
        <v>0</v>
      </c>
    </row>
    <row r="37" spans="1:17" ht="40.950000000000003" customHeight="1" x14ac:dyDescent="0.3">
      <c r="A37" s="493"/>
      <c r="B37" s="497" t="s">
        <v>404</v>
      </c>
      <c r="C37" s="177">
        <v>711001</v>
      </c>
      <c r="D37" s="37" t="s">
        <v>405</v>
      </c>
      <c r="E37" s="42"/>
      <c r="F37" s="174"/>
      <c r="G37" s="899"/>
      <c r="H37" s="916"/>
      <c r="I37" s="42">
        <v>20000</v>
      </c>
      <c r="J37" s="174">
        <v>20000</v>
      </c>
      <c r="K37" s="899">
        <v>0</v>
      </c>
      <c r="L37" s="916">
        <f t="shared" si="10"/>
        <v>0</v>
      </c>
      <c r="M37" s="42">
        <f>SUM(I37)</f>
        <v>20000</v>
      </c>
      <c r="N37" s="460">
        <f t="shared" si="0"/>
        <v>20000</v>
      </c>
      <c r="O37" s="853">
        <f t="shared" si="1"/>
        <v>0</v>
      </c>
      <c r="P37" s="1132">
        <f t="shared" si="3"/>
        <v>0</v>
      </c>
    </row>
    <row r="38" spans="1:17" ht="41.4" customHeight="1" thickBot="1" x14ac:dyDescent="0.35">
      <c r="A38" s="493"/>
      <c r="B38" s="497" t="s">
        <v>75</v>
      </c>
      <c r="C38" s="426">
        <v>711001</v>
      </c>
      <c r="D38" s="37" t="s">
        <v>738</v>
      </c>
      <c r="E38" s="42"/>
      <c r="F38" s="174"/>
      <c r="G38" s="899"/>
      <c r="H38" s="916"/>
      <c r="I38" s="42">
        <v>9390</v>
      </c>
      <c r="J38" s="174">
        <v>9390</v>
      </c>
      <c r="K38" s="899">
        <v>0</v>
      </c>
      <c r="L38" s="916">
        <f t="shared" si="10"/>
        <v>0</v>
      </c>
      <c r="M38" s="42">
        <f>SUM(I38)</f>
        <v>9390</v>
      </c>
      <c r="N38" s="460">
        <f t="shared" si="0"/>
        <v>9390</v>
      </c>
      <c r="O38" s="853">
        <f t="shared" si="1"/>
        <v>0</v>
      </c>
      <c r="P38" s="1132">
        <f t="shared" si="3"/>
        <v>0</v>
      </c>
    </row>
    <row r="39" spans="1:17" x14ac:dyDescent="0.3">
      <c r="A39" s="217" t="s">
        <v>406</v>
      </c>
      <c r="B39" s="1514" t="s">
        <v>186</v>
      </c>
      <c r="C39" s="1515"/>
      <c r="D39" s="1515"/>
      <c r="E39" s="151">
        <v>0</v>
      </c>
      <c r="F39" s="76">
        <v>0</v>
      </c>
      <c r="G39" s="832">
        <v>1005.03</v>
      </c>
      <c r="H39" s="1010" t="e">
        <f t="shared" ref="H39:H41" si="11">PRODUCT(G39/F39,100)</f>
        <v>#DIV/0!</v>
      </c>
      <c r="I39" s="498">
        <f>SUM(I40)</f>
        <v>1295916.32</v>
      </c>
      <c r="J39" s="499">
        <f>SUM(J42:J44)</f>
        <v>1400916</v>
      </c>
      <c r="K39" s="1105">
        <f>SUM(K41:K44)</f>
        <v>724805.57</v>
      </c>
      <c r="L39" s="1126">
        <f t="shared" si="10"/>
        <v>51.737975010635893</v>
      </c>
      <c r="M39" s="498">
        <f>SUM(M40)</f>
        <v>1295916.32</v>
      </c>
      <c r="N39" s="76">
        <f t="shared" si="0"/>
        <v>1400916</v>
      </c>
      <c r="O39" s="854">
        <f t="shared" si="1"/>
        <v>725810.6</v>
      </c>
      <c r="P39" s="1131">
        <f t="shared" si="3"/>
        <v>51.809715928720919</v>
      </c>
    </row>
    <row r="40" spans="1:17" ht="19.2" customHeight="1" x14ac:dyDescent="0.3">
      <c r="A40" s="218" t="s">
        <v>406</v>
      </c>
      <c r="B40" s="219"/>
      <c r="C40" s="98"/>
      <c r="D40" s="220" t="s">
        <v>407</v>
      </c>
      <c r="E40" s="129">
        <v>0</v>
      </c>
      <c r="F40" s="104">
        <v>0</v>
      </c>
      <c r="G40" s="836">
        <v>1005.03</v>
      </c>
      <c r="H40" s="1127" t="e">
        <f t="shared" si="11"/>
        <v>#DIV/0!</v>
      </c>
      <c r="I40" s="500">
        <f>SUM(I42:I44)</f>
        <v>1295916.32</v>
      </c>
      <c r="J40" s="501">
        <f>SUM(J42:J44)</f>
        <v>1400916</v>
      </c>
      <c r="K40" s="1106">
        <f>SUM(K41:K44)</f>
        <v>724805.57</v>
      </c>
      <c r="L40" s="1127">
        <f t="shared" si="10"/>
        <v>51.737975010635893</v>
      </c>
      <c r="M40" s="500">
        <f>SUM(I40)</f>
        <v>1295916.32</v>
      </c>
      <c r="N40" s="104">
        <f t="shared" si="0"/>
        <v>1400916</v>
      </c>
      <c r="O40" s="855">
        <f t="shared" si="1"/>
        <v>725810.6</v>
      </c>
      <c r="P40" s="931">
        <f t="shared" si="3"/>
        <v>51.809715928720919</v>
      </c>
    </row>
    <row r="41" spans="1:17" s="328" customFormat="1" ht="21.75" customHeight="1" thickBot="1" x14ac:dyDescent="0.35">
      <c r="A41" s="502"/>
      <c r="B41" s="503" t="s">
        <v>75</v>
      </c>
      <c r="C41" s="504">
        <v>637005</v>
      </c>
      <c r="D41" s="486" t="s">
        <v>408</v>
      </c>
      <c r="E41" s="141">
        <v>0</v>
      </c>
      <c r="F41" s="82">
        <v>0</v>
      </c>
      <c r="G41" s="834">
        <v>1005.03</v>
      </c>
      <c r="H41" s="1123" t="e">
        <f t="shared" si="11"/>
        <v>#DIV/0!</v>
      </c>
      <c r="I41" s="505"/>
      <c r="J41" s="506"/>
      <c r="K41" s="1107"/>
      <c r="L41" s="1128"/>
      <c r="M41" s="505"/>
      <c r="N41" s="82">
        <f t="shared" si="0"/>
        <v>0</v>
      </c>
      <c r="O41" s="894">
        <f t="shared" si="1"/>
        <v>1005.03</v>
      </c>
      <c r="P41" s="1123" t="e">
        <f t="shared" si="3"/>
        <v>#DIV/0!</v>
      </c>
    </row>
    <row r="42" spans="1:17" x14ac:dyDescent="0.3">
      <c r="A42" s="221"/>
      <c r="B42" s="222" t="s">
        <v>75</v>
      </c>
      <c r="C42" s="208">
        <v>717</v>
      </c>
      <c r="D42" s="209" t="s">
        <v>739</v>
      </c>
      <c r="E42" s="141"/>
      <c r="F42" s="82"/>
      <c r="G42" s="834"/>
      <c r="H42" s="873"/>
      <c r="I42" s="505">
        <v>1230505</v>
      </c>
      <c r="J42" s="506">
        <v>1230505</v>
      </c>
      <c r="K42" s="1107">
        <v>571882.93999999994</v>
      </c>
      <c r="L42" s="1128">
        <f t="shared" ref="L42:L43" si="12">PRODUCT(K42/J42,100)</f>
        <v>46.475466576730689</v>
      </c>
      <c r="M42" s="505">
        <f>SUM(I42)</f>
        <v>1230505</v>
      </c>
      <c r="N42" s="460">
        <f t="shared" si="0"/>
        <v>1230505</v>
      </c>
      <c r="O42" s="853">
        <f t="shared" si="1"/>
        <v>571882.93999999994</v>
      </c>
      <c r="P42" s="1132">
        <f t="shared" si="3"/>
        <v>46.475466576730689</v>
      </c>
    </row>
    <row r="43" spans="1:17" x14ac:dyDescent="0.3">
      <c r="A43" s="221"/>
      <c r="B43" s="451" t="s">
        <v>75</v>
      </c>
      <c r="C43" s="208">
        <v>717</v>
      </c>
      <c r="D43" s="300" t="s">
        <v>740</v>
      </c>
      <c r="E43" s="196"/>
      <c r="F43" s="223"/>
      <c r="G43" s="908"/>
      <c r="H43" s="935"/>
      <c r="I43" s="1094">
        <v>0</v>
      </c>
      <c r="J43" s="504">
        <v>105000</v>
      </c>
      <c r="K43" s="1107">
        <v>105000</v>
      </c>
      <c r="L43" s="1129">
        <f t="shared" si="12"/>
        <v>100</v>
      </c>
      <c r="M43" s="505">
        <v>0</v>
      </c>
      <c r="N43" s="460">
        <f t="shared" si="0"/>
        <v>105000</v>
      </c>
      <c r="O43" s="1089">
        <f t="shared" si="1"/>
        <v>105000</v>
      </c>
      <c r="P43" s="1134">
        <f t="shared" si="3"/>
        <v>100</v>
      </c>
    </row>
    <row r="44" spans="1:17" ht="28.2" customHeight="1" thickBot="1" x14ac:dyDescent="0.35">
      <c r="A44" s="507"/>
      <c r="B44" s="508" t="s">
        <v>75</v>
      </c>
      <c r="C44" s="109">
        <v>717</v>
      </c>
      <c r="D44" s="509" t="s">
        <v>409</v>
      </c>
      <c r="E44" s="163"/>
      <c r="F44" s="164"/>
      <c r="G44" s="888"/>
      <c r="H44" s="878"/>
      <c r="I44" s="510">
        <v>65411.32</v>
      </c>
      <c r="J44" s="511">
        <v>65411</v>
      </c>
      <c r="K44" s="1108">
        <v>47922.63</v>
      </c>
      <c r="L44" s="1130">
        <f>PRODUCT(K44/J44,100)</f>
        <v>73.263869991285873</v>
      </c>
      <c r="M44" s="512">
        <f>SUM(I44)</f>
        <v>65411.32</v>
      </c>
      <c r="N44" s="513">
        <f t="shared" si="0"/>
        <v>65411</v>
      </c>
      <c r="O44" s="1053">
        <f t="shared" si="1"/>
        <v>47922.63</v>
      </c>
      <c r="P44" s="1135">
        <f t="shared" si="3"/>
        <v>73.263869991285873</v>
      </c>
    </row>
    <row r="45" spans="1:17" ht="15" thickBot="1" x14ac:dyDescent="0.35">
      <c r="A45" s="514"/>
      <c r="B45" s="375"/>
      <c r="C45" s="375"/>
      <c r="D45" s="375"/>
      <c r="E45" s="515"/>
      <c r="F45" s="515"/>
      <c r="G45" s="1109"/>
      <c r="H45" s="1122"/>
      <c r="I45" s="515"/>
      <c r="J45" s="515"/>
      <c r="K45" s="1109"/>
      <c r="L45" s="1122"/>
      <c r="M45" s="515"/>
      <c r="N45" s="515"/>
      <c r="O45" s="1054"/>
      <c r="P45" s="1084"/>
      <c r="Q45" s="375"/>
    </row>
    <row r="46" spans="1:17" ht="15.6" x14ac:dyDescent="0.3">
      <c r="A46" s="1503"/>
      <c r="B46" s="1504"/>
      <c r="C46" s="1505"/>
      <c r="D46" s="350" t="s">
        <v>312</v>
      </c>
      <c r="E46" s="351">
        <f>SUM(E47)</f>
        <v>7000</v>
      </c>
      <c r="F46" s="352">
        <v>14864</v>
      </c>
      <c r="G46" s="964">
        <v>14663.69</v>
      </c>
      <c r="H46" s="1010">
        <f t="shared" ref="H46:H48" si="13">PRODUCT(G46/F46,100)</f>
        <v>98.652381593110874</v>
      </c>
      <c r="I46" s="353"/>
      <c r="J46" s="354"/>
      <c r="K46" s="973"/>
      <c r="L46" s="994"/>
      <c r="M46" s="351">
        <f>SUM(I46,E46)</f>
        <v>7000</v>
      </c>
      <c r="N46" s="355">
        <f t="shared" ref="N46:O48" si="14">SUM(F46,J46)</f>
        <v>14864</v>
      </c>
      <c r="O46" s="1095">
        <f t="shared" si="14"/>
        <v>14663.69</v>
      </c>
      <c r="P46" s="1136">
        <f t="shared" ref="P46:P48" si="15">PRODUCT(O46/N46,100)</f>
        <v>98.652381593110874</v>
      </c>
    </row>
    <row r="47" spans="1:17" x14ac:dyDescent="0.3">
      <c r="A47" s="356" t="s">
        <v>800</v>
      </c>
      <c r="B47" s="1516" t="s">
        <v>410</v>
      </c>
      <c r="C47" s="1517"/>
      <c r="D47" s="1518"/>
      <c r="E47" s="357">
        <v>7000</v>
      </c>
      <c r="F47" s="358">
        <v>14864</v>
      </c>
      <c r="G47" s="965">
        <v>14663.69</v>
      </c>
      <c r="H47" s="1011">
        <f t="shared" si="13"/>
        <v>98.652381593110874</v>
      </c>
      <c r="I47" s="359"/>
      <c r="J47" s="360"/>
      <c r="K47" s="974"/>
      <c r="L47" s="995"/>
      <c r="M47" s="357">
        <f>SUM(I47,E47)</f>
        <v>7000</v>
      </c>
      <c r="N47" s="361">
        <f t="shared" si="14"/>
        <v>14864</v>
      </c>
      <c r="O47" s="1096">
        <f t="shared" si="14"/>
        <v>14663.69</v>
      </c>
      <c r="P47" s="1137">
        <f t="shared" si="15"/>
        <v>98.652381593110874</v>
      </c>
    </row>
    <row r="48" spans="1:17" ht="16.5" customHeight="1" thickBot="1" x14ac:dyDescent="0.35">
      <c r="A48" s="368"/>
      <c r="B48" s="369" t="s">
        <v>192</v>
      </c>
      <c r="C48" s="370">
        <v>651002</v>
      </c>
      <c r="D48" s="417" t="s">
        <v>411</v>
      </c>
      <c r="E48" s="373">
        <v>7000</v>
      </c>
      <c r="F48" s="516">
        <v>14864</v>
      </c>
      <c r="G48" s="1113">
        <v>14663.69</v>
      </c>
      <c r="H48" s="1123">
        <f t="shared" si="13"/>
        <v>98.652381593110874</v>
      </c>
      <c r="I48" s="113"/>
      <c r="J48" s="114"/>
      <c r="K48" s="837"/>
      <c r="L48" s="874"/>
      <c r="M48" s="373">
        <v>7000</v>
      </c>
      <c r="N48" s="374">
        <f t="shared" si="14"/>
        <v>14864</v>
      </c>
      <c r="O48" s="1053">
        <f t="shared" si="14"/>
        <v>14663.69</v>
      </c>
      <c r="P48" s="1135">
        <f t="shared" si="15"/>
        <v>98.652381593110874</v>
      </c>
    </row>
    <row r="49" spans="1:17" ht="15" thickBot="1" x14ac:dyDescent="0.35">
      <c r="A49" s="514"/>
      <c r="B49" s="375"/>
      <c r="C49" s="375"/>
      <c r="D49" s="375"/>
      <c r="E49" s="515"/>
      <c r="F49" s="515"/>
      <c r="G49" s="1109"/>
      <c r="H49" s="1122"/>
      <c r="I49" s="515"/>
      <c r="J49" s="515"/>
      <c r="K49" s="1109"/>
      <c r="L49" s="1122"/>
      <c r="M49" s="515"/>
      <c r="N49" s="515"/>
      <c r="O49" s="895"/>
      <c r="P49" s="990"/>
      <c r="Q49" s="375"/>
    </row>
    <row r="50" spans="1:17" ht="15.6" x14ac:dyDescent="0.3">
      <c r="A50" s="379"/>
      <c r="B50" s="399"/>
      <c r="C50" s="400"/>
      <c r="D50" s="517" t="s">
        <v>190</v>
      </c>
      <c r="E50" s="381"/>
      <c r="F50" s="241"/>
      <c r="G50" s="911"/>
      <c r="H50" s="1018"/>
      <c r="I50" s="402"/>
      <c r="J50" s="403"/>
      <c r="K50" s="906"/>
      <c r="L50" s="923"/>
      <c r="M50" s="244">
        <v>81344</v>
      </c>
      <c r="N50" s="245">
        <v>76858</v>
      </c>
      <c r="O50" s="896">
        <v>77058.55</v>
      </c>
      <c r="P50" s="1242">
        <f t="shared" ref="P50:P52" si="16">PRODUCT(O50/N50,100)</f>
        <v>100.2609357516459</v>
      </c>
    </row>
    <row r="51" spans="1:17" x14ac:dyDescent="0.3">
      <c r="A51" s="518" t="s">
        <v>375</v>
      </c>
      <c r="B51" s="1492" t="s">
        <v>412</v>
      </c>
      <c r="C51" s="1493"/>
      <c r="D51" s="1493"/>
      <c r="E51" s="405"/>
      <c r="F51" s="248"/>
      <c r="G51" s="907"/>
      <c r="H51" s="1019"/>
      <c r="I51" s="247"/>
      <c r="J51" s="248"/>
      <c r="K51" s="907"/>
      <c r="L51" s="924"/>
      <c r="M51" s="406">
        <v>81344</v>
      </c>
      <c r="N51" s="407">
        <v>76858</v>
      </c>
      <c r="O51" s="897">
        <v>77058.55</v>
      </c>
      <c r="P51" s="1374">
        <f t="shared" si="16"/>
        <v>100.2609357516459</v>
      </c>
    </row>
    <row r="52" spans="1:17" ht="15" thickBot="1" x14ac:dyDescent="0.35">
      <c r="A52" s="412"/>
      <c r="B52" s="413" t="s">
        <v>192</v>
      </c>
      <c r="C52" s="255">
        <v>821005</v>
      </c>
      <c r="D52" s="414" t="s">
        <v>413</v>
      </c>
      <c r="E52" s="415"/>
      <c r="F52" s="258"/>
      <c r="G52" s="904"/>
      <c r="H52" s="1021"/>
      <c r="I52" s="257"/>
      <c r="J52" s="258"/>
      <c r="K52" s="904"/>
      <c r="L52" s="915"/>
      <c r="M52" s="416">
        <v>81344</v>
      </c>
      <c r="N52" s="374">
        <v>76858</v>
      </c>
      <c r="O52" s="898">
        <v>77058.55</v>
      </c>
      <c r="P52" s="932">
        <f t="shared" si="16"/>
        <v>100.2609357516459</v>
      </c>
    </row>
  </sheetData>
  <mergeCells count="26">
    <mergeCell ref="A3:P3"/>
    <mergeCell ref="B51:D51"/>
    <mergeCell ref="A9:D9"/>
    <mergeCell ref="B10:D10"/>
    <mergeCell ref="B18:D18"/>
    <mergeCell ref="B28:D28"/>
    <mergeCell ref="B33:D33"/>
    <mergeCell ref="B39:D39"/>
    <mergeCell ref="A46:C46"/>
    <mergeCell ref="B47:D47"/>
    <mergeCell ref="E8:G8"/>
    <mergeCell ref="I8:K8"/>
    <mergeCell ref="M8:O8"/>
    <mergeCell ref="M4:P5"/>
    <mergeCell ref="E5:H5"/>
    <mergeCell ref="I5:L5"/>
    <mergeCell ref="E4:L4"/>
    <mergeCell ref="G6:H7"/>
    <mergeCell ref="K6:L7"/>
    <mergeCell ref="O6:P7"/>
    <mergeCell ref="J6:J7"/>
    <mergeCell ref="M6:M7"/>
    <mergeCell ref="N6:N7"/>
    <mergeCell ref="E6:E7"/>
    <mergeCell ref="F6:F7"/>
    <mergeCell ref="I6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B1" zoomScaleNormal="100" zoomScaleSheetLayoutView="100" workbookViewId="0">
      <selection activeCell="D69" sqref="D69:G69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88671875" customWidth="1"/>
    <col min="5" max="5" width="12.6640625" customWidth="1"/>
    <col min="6" max="6" width="13" customWidth="1"/>
    <col min="7" max="7" width="16" style="818" customWidth="1"/>
    <col min="8" max="8" width="6.6640625" style="825" customWidth="1"/>
    <col min="9" max="10" width="12.6640625" customWidth="1"/>
    <col min="11" max="11" width="12.6640625" style="818" customWidth="1"/>
    <col min="12" max="12" width="9" style="825" customWidth="1"/>
    <col min="13" max="14" width="12.6640625" customWidth="1"/>
    <col min="15" max="15" width="16.33203125" style="818" customWidth="1"/>
    <col min="16" max="16" width="8.88671875" style="825" customWidth="1"/>
  </cols>
  <sheetData>
    <row r="1" spans="1:16" ht="18.600000000000001" x14ac:dyDescent="0.3">
      <c r="A1" s="1" t="s">
        <v>775</v>
      </c>
      <c r="B1" s="2"/>
      <c r="C1" s="2"/>
      <c r="D1" s="2"/>
      <c r="E1" s="4"/>
      <c r="F1" s="4"/>
      <c r="G1" s="826"/>
      <c r="H1" s="838"/>
      <c r="I1" s="4"/>
      <c r="J1" s="4"/>
      <c r="K1" s="826"/>
      <c r="L1" s="838"/>
      <c r="M1" s="4"/>
      <c r="N1" s="4"/>
    </row>
    <row r="2" spans="1:16" ht="15" thickBot="1" x14ac:dyDescent="0.35">
      <c r="A2" s="5"/>
      <c r="E2" s="4"/>
      <c r="F2" s="4"/>
      <c r="G2" s="826"/>
      <c r="H2" s="838"/>
      <c r="I2" s="4"/>
      <c r="J2" s="4"/>
      <c r="K2" s="826"/>
      <c r="L2" s="838"/>
      <c r="M2" s="6"/>
      <c r="N2" s="6"/>
    </row>
    <row r="3" spans="1:16" ht="23.4" thickBot="1" x14ac:dyDescent="0.45">
      <c r="A3" s="1433" t="s">
        <v>776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436"/>
      <c r="O3" s="1436"/>
      <c r="P3" s="1437"/>
    </row>
    <row r="4" spans="1:16" ht="18" customHeight="1" x14ac:dyDescent="0.3">
      <c r="A4" s="8"/>
      <c r="B4" s="9"/>
      <c r="C4" s="10"/>
      <c r="D4" s="11"/>
      <c r="E4" s="1415" t="s">
        <v>1</v>
      </c>
      <c r="F4" s="1416"/>
      <c r="G4" s="1416"/>
      <c r="H4" s="1416"/>
      <c r="I4" s="1417"/>
      <c r="J4" s="1418"/>
      <c r="K4" s="1418"/>
      <c r="L4" s="1419"/>
      <c r="M4" s="1448" t="s">
        <v>766</v>
      </c>
      <c r="N4" s="1449"/>
      <c r="O4" s="1450"/>
      <c r="P4" s="1451"/>
    </row>
    <row r="5" spans="1:16" ht="24.6" customHeight="1" x14ac:dyDescent="0.3">
      <c r="A5" s="12" t="s">
        <v>2</v>
      </c>
      <c r="B5" s="13" t="s">
        <v>3</v>
      </c>
      <c r="C5" s="14"/>
      <c r="D5" s="15"/>
      <c r="E5" s="1420" t="s">
        <v>4</v>
      </c>
      <c r="F5" s="1421"/>
      <c r="G5" s="1421"/>
      <c r="H5" s="1422"/>
      <c r="I5" s="1423" t="s">
        <v>5</v>
      </c>
      <c r="J5" s="1424"/>
      <c r="K5" s="1424"/>
      <c r="L5" s="1425"/>
      <c r="M5" s="1452"/>
      <c r="N5" s="1424"/>
      <c r="O5" s="1453"/>
      <c r="P5" s="1454"/>
    </row>
    <row r="6" spans="1:16" ht="15" customHeight="1" x14ac:dyDescent="0.3">
      <c r="A6" s="16" t="s">
        <v>6</v>
      </c>
      <c r="B6" s="17" t="s">
        <v>7</v>
      </c>
      <c r="C6" s="10"/>
      <c r="D6" s="18" t="s">
        <v>8</v>
      </c>
      <c r="E6" s="1458" t="s">
        <v>9</v>
      </c>
      <c r="F6" s="1409" t="s">
        <v>761</v>
      </c>
      <c r="G6" s="1426" t="s">
        <v>745</v>
      </c>
      <c r="H6" s="1427"/>
      <c r="I6" s="1411" t="s">
        <v>9</v>
      </c>
      <c r="J6" s="1409" t="s">
        <v>761</v>
      </c>
      <c r="K6" s="1426" t="s">
        <v>745</v>
      </c>
      <c r="L6" s="1427"/>
      <c r="M6" s="1455" t="s">
        <v>9</v>
      </c>
      <c r="N6" s="1409" t="s">
        <v>761</v>
      </c>
      <c r="O6" s="1426" t="s">
        <v>745</v>
      </c>
      <c r="P6" s="1427"/>
    </row>
    <row r="7" spans="1:16" ht="25.95" customHeight="1" x14ac:dyDescent="0.3">
      <c r="A7" s="16" t="s">
        <v>10</v>
      </c>
      <c r="B7" s="17" t="s">
        <v>11</v>
      </c>
      <c r="C7" s="10"/>
      <c r="D7" s="18"/>
      <c r="E7" s="1459"/>
      <c r="F7" s="1410"/>
      <c r="G7" s="1428"/>
      <c r="H7" s="1429"/>
      <c r="I7" s="1412"/>
      <c r="J7" s="1410"/>
      <c r="K7" s="1428"/>
      <c r="L7" s="1429"/>
      <c r="M7" s="1456"/>
      <c r="N7" s="1410"/>
      <c r="O7" s="1428"/>
      <c r="P7" s="1429"/>
    </row>
    <row r="8" spans="1:16" ht="15" thickBot="1" x14ac:dyDescent="0.35">
      <c r="A8" s="19"/>
      <c r="B8" s="20" t="s">
        <v>12</v>
      </c>
      <c r="C8" s="21"/>
      <c r="D8" s="22"/>
      <c r="E8" s="1442" t="s">
        <v>13</v>
      </c>
      <c r="F8" s="1443"/>
      <c r="G8" s="1443"/>
      <c r="H8" s="820" t="s">
        <v>746</v>
      </c>
      <c r="I8" s="1444" t="s">
        <v>13</v>
      </c>
      <c r="J8" s="1445"/>
      <c r="K8" s="1445"/>
      <c r="L8" s="820" t="s">
        <v>746</v>
      </c>
      <c r="M8" s="1442" t="s">
        <v>13</v>
      </c>
      <c r="N8" s="1446"/>
      <c r="O8" s="1447"/>
      <c r="P8" s="820" t="s">
        <v>746</v>
      </c>
    </row>
    <row r="9" spans="1:16" ht="18" customHeight="1" thickTop="1" thickBot="1" x14ac:dyDescent="0.35">
      <c r="A9" s="166" t="s">
        <v>414</v>
      </c>
      <c r="B9" s="167"/>
      <c r="C9" s="168"/>
      <c r="D9" s="169"/>
      <c r="E9" s="27">
        <f t="shared" ref="E9:M9" si="0">SUM(E10,E16,E23,E34,E39,E50,E56,E58)</f>
        <v>1854280</v>
      </c>
      <c r="F9" s="120">
        <f t="shared" si="0"/>
        <v>1854192</v>
      </c>
      <c r="G9" s="827">
        <f>SUM(G10,G16,G23,G34,G39,G50,G56,G58)</f>
        <v>1816051.0700000005</v>
      </c>
      <c r="H9" s="1034">
        <f>PRODUCT(G9/F9,100)</f>
        <v>97.942989183428708</v>
      </c>
      <c r="I9" s="27">
        <f t="shared" si="0"/>
        <v>33000</v>
      </c>
      <c r="J9" s="120">
        <f t="shared" si="0"/>
        <v>35700</v>
      </c>
      <c r="K9" s="827">
        <f>SUM(K10,K16,K23,K34,K39,K50,K56,K58)</f>
        <v>34574.659999999996</v>
      </c>
      <c r="L9" s="863">
        <f>PRODUCT(K9/J9,100)</f>
        <v>96.847787114845929</v>
      </c>
      <c r="M9" s="27">
        <f t="shared" si="0"/>
        <v>1887280</v>
      </c>
      <c r="N9" s="121">
        <f t="shared" ref="N9:N40" si="1">SUM(F9,J9)</f>
        <v>1889892</v>
      </c>
      <c r="O9" s="851">
        <f>SUM(O10,O16,O23,O34,O39,O50,O56,O58)</f>
        <v>1850625.7300000004</v>
      </c>
      <c r="P9" s="925">
        <f>PRODUCT(O9/N9,100)</f>
        <v>97.922300851053947</v>
      </c>
    </row>
    <row r="10" spans="1:16" ht="15" thickTop="1" x14ac:dyDescent="0.3">
      <c r="A10" s="519" t="s">
        <v>415</v>
      </c>
      <c r="B10" s="170" t="s">
        <v>416</v>
      </c>
      <c r="C10" s="170"/>
      <c r="D10" s="171"/>
      <c r="E10" s="34">
        <f t="shared" ref="E10:M10" si="2">SUM(E11:E15)</f>
        <v>279795</v>
      </c>
      <c r="F10" s="33">
        <f t="shared" si="2"/>
        <v>287573</v>
      </c>
      <c r="G10" s="828">
        <f>SUM(G11:G15)</f>
        <v>283569.45</v>
      </c>
      <c r="H10" s="864">
        <f t="shared" ref="H10:H61" si="3">PRODUCT(G10/F10,100)</f>
        <v>98.607814363657226</v>
      </c>
      <c r="I10" s="34">
        <f t="shared" si="2"/>
        <v>33000</v>
      </c>
      <c r="J10" s="33">
        <f t="shared" si="2"/>
        <v>33000</v>
      </c>
      <c r="K10" s="828">
        <f>SUM(K11:K15)</f>
        <v>32196.12</v>
      </c>
      <c r="L10" s="864">
        <f>PRODUCT(K10/J10,100)</f>
        <v>97.563999999999993</v>
      </c>
      <c r="M10" s="34">
        <f t="shared" si="2"/>
        <v>312795</v>
      </c>
      <c r="N10" s="31">
        <f t="shared" si="1"/>
        <v>320573</v>
      </c>
      <c r="O10" s="852">
        <f t="shared" ref="O10:O40" si="4">SUM(G10,K10)</f>
        <v>315765.57</v>
      </c>
      <c r="P10" s="926">
        <f t="shared" ref="P10:P61" si="5">PRODUCT(O10/N10,100)</f>
        <v>98.500363411765818</v>
      </c>
    </row>
    <row r="11" spans="1:16" x14ac:dyDescent="0.3">
      <c r="A11" s="272"/>
      <c r="B11" s="215" t="s">
        <v>417</v>
      </c>
      <c r="C11" s="177">
        <v>610</v>
      </c>
      <c r="D11" s="53" t="s">
        <v>418</v>
      </c>
      <c r="E11" s="141">
        <v>155838</v>
      </c>
      <c r="F11" s="82">
        <v>155941</v>
      </c>
      <c r="G11" s="834">
        <v>155940.66</v>
      </c>
      <c r="H11" s="873">
        <f t="shared" si="3"/>
        <v>99.999781968821537</v>
      </c>
      <c r="I11" s="42"/>
      <c r="J11" s="174"/>
      <c r="K11" s="899"/>
      <c r="L11" s="916"/>
      <c r="M11" s="141">
        <v>155838</v>
      </c>
      <c r="N11" s="82">
        <f t="shared" si="1"/>
        <v>155941</v>
      </c>
      <c r="O11" s="853">
        <f t="shared" si="4"/>
        <v>155940.66</v>
      </c>
      <c r="P11" s="1132">
        <f t="shared" si="5"/>
        <v>99.999781968821537</v>
      </c>
    </row>
    <row r="12" spans="1:16" x14ac:dyDescent="0.3">
      <c r="A12" s="272"/>
      <c r="B12" s="215" t="s">
        <v>417</v>
      </c>
      <c r="C12" s="177">
        <v>620</v>
      </c>
      <c r="D12" s="37" t="s">
        <v>419</v>
      </c>
      <c r="E12" s="141">
        <v>57984</v>
      </c>
      <c r="F12" s="82">
        <v>57881</v>
      </c>
      <c r="G12" s="834">
        <v>57881.24</v>
      </c>
      <c r="H12" s="873">
        <f t="shared" si="3"/>
        <v>100.00041464383823</v>
      </c>
      <c r="I12" s="42"/>
      <c r="J12" s="174"/>
      <c r="K12" s="899"/>
      <c r="L12" s="916"/>
      <c r="M12" s="141">
        <v>57984</v>
      </c>
      <c r="N12" s="82">
        <f t="shared" si="1"/>
        <v>57881</v>
      </c>
      <c r="O12" s="853">
        <f t="shared" si="4"/>
        <v>57881.24</v>
      </c>
      <c r="P12" s="1132">
        <f t="shared" si="5"/>
        <v>100.00041464383823</v>
      </c>
    </row>
    <row r="13" spans="1:16" x14ac:dyDescent="0.3">
      <c r="A13" s="272"/>
      <c r="B13" s="215" t="s">
        <v>417</v>
      </c>
      <c r="C13" s="177">
        <v>630</v>
      </c>
      <c r="D13" s="53" t="s">
        <v>420</v>
      </c>
      <c r="E13" s="141">
        <v>65273</v>
      </c>
      <c r="F13" s="82">
        <v>73051</v>
      </c>
      <c r="G13" s="834">
        <v>69192.36</v>
      </c>
      <c r="H13" s="873">
        <f t="shared" si="3"/>
        <v>94.71788202762454</v>
      </c>
      <c r="I13" s="42"/>
      <c r="J13" s="174"/>
      <c r="K13" s="899"/>
      <c r="L13" s="916"/>
      <c r="M13" s="141">
        <v>65273</v>
      </c>
      <c r="N13" s="82">
        <f t="shared" si="1"/>
        <v>73051</v>
      </c>
      <c r="O13" s="853">
        <f t="shared" si="4"/>
        <v>69192.36</v>
      </c>
      <c r="P13" s="1132">
        <f t="shared" si="5"/>
        <v>94.71788202762454</v>
      </c>
    </row>
    <row r="14" spans="1:16" x14ac:dyDescent="0.3">
      <c r="A14" s="272"/>
      <c r="B14" s="215" t="s">
        <v>417</v>
      </c>
      <c r="C14" s="177">
        <v>640</v>
      </c>
      <c r="D14" s="53" t="s">
        <v>421</v>
      </c>
      <c r="E14" s="150">
        <v>700</v>
      </c>
      <c r="F14" s="93">
        <v>700</v>
      </c>
      <c r="G14" s="835">
        <v>555.19000000000005</v>
      </c>
      <c r="H14" s="872">
        <f t="shared" si="3"/>
        <v>79.312857142857155</v>
      </c>
      <c r="I14" s="42"/>
      <c r="J14" s="174"/>
      <c r="K14" s="899"/>
      <c r="L14" s="916"/>
      <c r="M14" s="150">
        <v>700</v>
      </c>
      <c r="N14" s="82">
        <f t="shared" si="1"/>
        <v>700</v>
      </c>
      <c r="O14" s="853">
        <f t="shared" si="4"/>
        <v>555.19000000000005</v>
      </c>
      <c r="P14" s="1132">
        <f t="shared" si="5"/>
        <v>79.312857142857155</v>
      </c>
    </row>
    <row r="15" spans="1:16" x14ac:dyDescent="0.3">
      <c r="A15" s="419"/>
      <c r="B15" s="63" t="s">
        <v>417</v>
      </c>
      <c r="C15" s="194">
        <v>717</v>
      </c>
      <c r="D15" s="57" t="s">
        <v>422</v>
      </c>
      <c r="E15" s="150">
        <v>0</v>
      </c>
      <c r="F15" s="93"/>
      <c r="G15" s="835"/>
      <c r="H15" s="872"/>
      <c r="I15" s="62">
        <v>33000</v>
      </c>
      <c r="J15" s="315">
        <v>33000</v>
      </c>
      <c r="K15" s="959">
        <v>32196.12</v>
      </c>
      <c r="L15" s="1059">
        <f t="shared" ref="L15:L16" si="6">PRODUCT(K15/J15,100)</f>
        <v>97.563999999999993</v>
      </c>
      <c r="M15" s="150">
        <f>SUM(E15:I15)</f>
        <v>33000</v>
      </c>
      <c r="N15" s="82">
        <f t="shared" si="1"/>
        <v>33000</v>
      </c>
      <c r="O15" s="853">
        <f t="shared" si="4"/>
        <v>32196.12</v>
      </c>
      <c r="P15" s="1132">
        <f t="shared" si="5"/>
        <v>97.563999999999993</v>
      </c>
    </row>
    <row r="16" spans="1:16" x14ac:dyDescent="0.3">
      <c r="A16" s="180" t="s">
        <v>423</v>
      </c>
      <c r="B16" s="1462" t="s">
        <v>424</v>
      </c>
      <c r="C16" s="1521"/>
      <c r="D16" s="1522"/>
      <c r="E16" s="151">
        <f>SUM(E17:E20)</f>
        <v>866662</v>
      </c>
      <c r="F16" s="76">
        <f>SUM(F17:F22)</f>
        <v>871916</v>
      </c>
      <c r="G16" s="832">
        <f>SUM(G17:G22)</f>
        <v>837383.95000000007</v>
      </c>
      <c r="H16" s="869">
        <f t="shared" si="3"/>
        <v>96.039521008904543</v>
      </c>
      <c r="I16" s="181"/>
      <c r="J16" s="70">
        <f>SUM(J17:J22)</f>
        <v>2700</v>
      </c>
      <c r="K16" s="830">
        <v>2378.54</v>
      </c>
      <c r="L16" s="917">
        <f t="shared" si="6"/>
        <v>88.094074074074072</v>
      </c>
      <c r="M16" s="151">
        <f>SUM(I16,E16)</f>
        <v>866662</v>
      </c>
      <c r="N16" s="33">
        <f t="shared" si="1"/>
        <v>874616</v>
      </c>
      <c r="O16" s="854">
        <f t="shared" si="4"/>
        <v>839762.49000000011</v>
      </c>
      <c r="P16" s="1131">
        <f t="shared" si="5"/>
        <v>96.014992865440391</v>
      </c>
    </row>
    <row r="17" spans="1:16" x14ac:dyDescent="0.3">
      <c r="A17" s="520"/>
      <c r="B17" s="140" t="s">
        <v>425</v>
      </c>
      <c r="C17" s="177">
        <v>610</v>
      </c>
      <c r="D17" s="53" t="s">
        <v>426</v>
      </c>
      <c r="E17" s="150">
        <v>489370</v>
      </c>
      <c r="F17" s="93">
        <v>489350</v>
      </c>
      <c r="G17" s="835">
        <v>491296.83</v>
      </c>
      <c r="H17" s="872">
        <f t="shared" si="3"/>
        <v>100.3978399918259</v>
      </c>
      <c r="I17" s="199"/>
      <c r="J17" s="450"/>
      <c r="K17" s="901"/>
      <c r="L17" s="919"/>
      <c r="M17" s="150">
        <f>SUM(E17,I17)</f>
        <v>489370</v>
      </c>
      <c r="N17" s="82">
        <f t="shared" si="1"/>
        <v>489350</v>
      </c>
      <c r="O17" s="853">
        <f t="shared" si="4"/>
        <v>491296.83</v>
      </c>
      <c r="P17" s="1132">
        <f t="shared" si="5"/>
        <v>100.3978399918259</v>
      </c>
    </row>
    <row r="18" spans="1:16" x14ac:dyDescent="0.3">
      <c r="A18" s="520"/>
      <c r="B18" s="140" t="s">
        <v>425</v>
      </c>
      <c r="C18" s="177">
        <v>620</v>
      </c>
      <c r="D18" s="53" t="s">
        <v>419</v>
      </c>
      <c r="E18" s="150">
        <v>181066</v>
      </c>
      <c r="F18" s="93">
        <v>181054</v>
      </c>
      <c r="G18" s="835">
        <v>180438.34</v>
      </c>
      <c r="H18" s="872">
        <f t="shared" si="3"/>
        <v>99.659957802644513</v>
      </c>
      <c r="I18" s="199"/>
      <c r="J18" s="450"/>
      <c r="K18" s="901"/>
      <c r="L18" s="919"/>
      <c r="M18" s="150">
        <f>SUM(I18,E18)</f>
        <v>181066</v>
      </c>
      <c r="N18" s="82">
        <f t="shared" si="1"/>
        <v>181054</v>
      </c>
      <c r="O18" s="853">
        <f t="shared" si="4"/>
        <v>180438.34</v>
      </c>
      <c r="P18" s="1132">
        <f t="shared" si="5"/>
        <v>99.659957802644513</v>
      </c>
    </row>
    <row r="19" spans="1:16" x14ac:dyDescent="0.3">
      <c r="A19" s="520"/>
      <c r="B19" s="140" t="s">
        <v>425</v>
      </c>
      <c r="C19" s="177">
        <v>630</v>
      </c>
      <c r="D19" s="53" t="s">
        <v>420</v>
      </c>
      <c r="E19" s="150">
        <v>188964</v>
      </c>
      <c r="F19" s="93">
        <v>196430</v>
      </c>
      <c r="G19" s="835">
        <v>161100.64000000001</v>
      </c>
      <c r="H19" s="872">
        <f t="shared" si="3"/>
        <v>82.014274805274141</v>
      </c>
      <c r="I19" s="199"/>
      <c r="J19" s="450"/>
      <c r="K19" s="901"/>
      <c r="L19" s="919"/>
      <c r="M19" s="150">
        <f>SUM(I19,E19)</f>
        <v>188964</v>
      </c>
      <c r="N19" s="82">
        <f t="shared" si="1"/>
        <v>196430</v>
      </c>
      <c r="O19" s="853">
        <f t="shared" si="4"/>
        <v>161100.64000000001</v>
      </c>
      <c r="P19" s="1132">
        <f t="shared" si="5"/>
        <v>82.014274805274141</v>
      </c>
    </row>
    <row r="20" spans="1:16" x14ac:dyDescent="0.3">
      <c r="A20" s="520"/>
      <c r="B20" s="140" t="s">
        <v>425</v>
      </c>
      <c r="C20" s="177">
        <v>640</v>
      </c>
      <c r="D20" s="53" t="s">
        <v>421</v>
      </c>
      <c r="E20" s="150">
        <v>7262</v>
      </c>
      <c r="F20" s="93">
        <v>5082</v>
      </c>
      <c r="G20" s="835">
        <v>4548.1400000000003</v>
      </c>
      <c r="H20" s="872">
        <f t="shared" si="3"/>
        <v>89.495080676898866</v>
      </c>
      <c r="I20" s="199"/>
      <c r="J20" s="450"/>
      <c r="K20" s="901"/>
      <c r="L20" s="919"/>
      <c r="M20" s="150">
        <f>SUM(I20,E20)</f>
        <v>7262</v>
      </c>
      <c r="N20" s="82">
        <f t="shared" si="1"/>
        <v>5082</v>
      </c>
      <c r="O20" s="853">
        <f t="shared" si="4"/>
        <v>4548.1400000000003</v>
      </c>
      <c r="P20" s="1132">
        <f t="shared" si="5"/>
        <v>89.495080676898866</v>
      </c>
    </row>
    <row r="21" spans="1:16" x14ac:dyDescent="0.3">
      <c r="A21" s="520"/>
      <c r="B21" s="140" t="s">
        <v>427</v>
      </c>
      <c r="C21" s="177">
        <v>713</v>
      </c>
      <c r="D21" s="53" t="s">
        <v>428</v>
      </c>
      <c r="E21" s="150"/>
      <c r="F21" s="93"/>
      <c r="G21" s="835"/>
      <c r="H21" s="872"/>
      <c r="I21" s="199"/>
      <c r="J21" s="450">
        <v>2700</v>
      </c>
      <c r="K21" s="901">
        <v>2378.54</v>
      </c>
      <c r="L21" s="919">
        <f>PRODUCT(K21/J21,100)</f>
        <v>88.094074074074072</v>
      </c>
      <c r="M21" s="150">
        <v>0</v>
      </c>
      <c r="N21" s="82">
        <f t="shared" si="1"/>
        <v>2700</v>
      </c>
      <c r="O21" s="853">
        <f t="shared" si="4"/>
        <v>2378.54</v>
      </c>
      <c r="P21" s="1132">
        <f t="shared" si="5"/>
        <v>88.094074074074072</v>
      </c>
    </row>
    <row r="22" spans="1:16" ht="28.95" customHeight="1" x14ac:dyDescent="0.3">
      <c r="A22" s="521"/>
      <c r="B22" s="153" t="s">
        <v>427</v>
      </c>
      <c r="C22" s="153" t="s">
        <v>429</v>
      </c>
      <c r="D22" s="522" t="s">
        <v>430</v>
      </c>
      <c r="E22" s="494">
        <v>0</v>
      </c>
      <c r="F22" s="495"/>
      <c r="G22" s="1104"/>
      <c r="H22" s="1121"/>
      <c r="I22" s="494"/>
      <c r="J22" s="495"/>
      <c r="K22" s="1104"/>
      <c r="L22" s="1121"/>
      <c r="M22" s="494">
        <f>SUM(I22,E22)</f>
        <v>0</v>
      </c>
      <c r="N22" s="82">
        <f t="shared" si="1"/>
        <v>0</v>
      </c>
      <c r="O22" s="853">
        <f t="shared" si="4"/>
        <v>0</v>
      </c>
      <c r="P22" s="1132" t="e">
        <f t="shared" si="5"/>
        <v>#DIV/0!</v>
      </c>
    </row>
    <row r="23" spans="1:16" x14ac:dyDescent="0.3">
      <c r="A23" s="523" t="s">
        <v>431</v>
      </c>
      <c r="B23" s="1523" t="s">
        <v>432</v>
      </c>
      <c r="C23" s="1524"/>
      <c r="D23" s="1525"/>
      <c r="E23" s="491">
        <f>SUM(E24,E29)</f>
        <v>327120</v>
      </c>
      <c r="F23" s="492">
        <f>SUM(F24,F29)</f>
        <v>312168</v>
      </c>
      <c r="G23" s="1103">
        <f>SUM(G29,G24)</f>
        <v>312365.8</v>
      </c>
      <c r="H23" s="1120">
        <f t="shared" si="3"/>
        <v>100.06336331718816</v>
      </c>
      <c r="I23" s="491"/>
      <c r="J23" s="492"/>
      <c r="K23" s="1103"/>
      <c r="L23" s="1120"/>
      <c r="M23" s="524">
        <v>327120</v>
      </c>
      <c r="N23" s="33">
        <f t="shared" si="1"/>
        <v>312168</v>
      </c>
      <c r="O23" s="854">
        <f t="shared" si="4"/>
        <v>312365.8</v>
      </c>
      <c r="P23" s="1131">
        <f t="shared" si="5"/>
        <v>100.06336331718816</v>
      </c>
    </row>
    <row r="24" spans="1:16" x14ac:dyDescent="0.3">
      <c r="A24" s="282" t="s">
        <v>433</v>
      </c>
      <c r="B24" s="525"/>
      <c r="C24" s="98">
        <v>1</v>
      </c>
      <c r="D24" s="99" t="s">
        <v>434</v>
      </c>
      <c r="E24" s="526">
        <f>SUM(E25:E28)</f>
        <v>289800</v>
      </c>
      <c r="F24" s="527">
        <f>SUM(F25:F28)</f>
        <v>273750</v>
      </c>
      <c r="G24" s="1139">
        <f>SUM(G25:G28)</f>
        <v>273743</v>
      </c>
      <c r="H24" s="1141">
        <f t="shared" si="3"/>
        <v>99.997442922374418</v>
      </c>
      <c r="I24" s="129"/>
      <c r="J24" s="104"/>
      <c r="K24" s="836"/>
      <c r="L24" s="877"/>
      <c r="M24" s="526">
        <f>SUM(M25:M28)</f>
        <v>289800</v>
      </c>
      <c r="N24" s="527">
        <f t="shared" si="1"/>
        <v>273750</v>
      </c>
      <c r="O24" s="1138">
        <f t="shared" si="4"/>
        <v>273743</v>
      </c>
      <c r="P24" s="1146">
        <f t="shared" si="5"/>
        <v>99.997442922374418</v>
      </c>
    </row>
    <row r="25" spans="1:16" x14ac:dyDescent="0.3">
      <c r="A25" s="205"/>
      <c r="B25" s="140" t="s">
        <v>435</v>
      </c>
      <c r="C25" s="177">
        <v>610</v>
      </c>
      <c r="D25" s="53" t="s">
        <v>418</v>
      </c>
      <c r="E25" s="141">
        <v>86700</v>
      </c>
      <c r="F25" s="82">
        <v>86528</v>
      </c>
      <c r="G25" s="834">
        <v>86527.32</v>
      </c>
      <c r="H25" s="873">
        <f t="shared" si="3"/>
        <v>99.999214127218934</v>
      </c>
      <c r="I25" s="141"/>
      <c r="J25" s="82"/>
      <c r="K25" s="834"/>
      <c r="L25" s="873"/>
      <c r="M25" s="141">
        <v>86700</v>
      </c>
      <c r="N25" s="82">
        <f t="shared" si="1"/>
        <v>86528</v>
      </c>
      <c r="O25" s="853">
        <f t="shared" si="4"/>
        <v>86527.32</v>
      </c>
      <c r="P25" s="1132">
        <f t="shared" si="5"/>
        <v>99.999214127218934</v>
      </c>
    </row>
    <row r="26" spans="1:16" x14ac:dyDescent="0.3">
      <c r="A26" s="205"/>
      <c r="B26" s="140" t="s">
        <v>436</v>
      </c>
      <c r="C26" s="177">
        <v>620</v>
      </c>
      <c r="D26" s="53" t="s">
        <v>419</v>
      </c>
      <c r="E26" s="141">
        <v>32354</v>
      </c>
      <c r="F26" s="82">
        <v>32526</v>
      </c>
      <c r="G26" s="834">
        <v>32526.95</v>
      </c>
      <c r="H26" s="873">
        <f t="shared" si="3"/>
        <v>100.00292074033081</v>
      </c>
      <c r="I26" s="141"/>
      <c r="J26" s="82"/>
      <c r="K26" s="834"/>
      <c r="L26" s="873"/>
      <c r="M26" s="141">
        <v>32354</v>
      </c>
      <c r="N26" s="82">
        <f t="shared" si="1"/>
        <v>32526</v>
      </c>
      <c r="O26" s="853">
        <f t="shared" si="4"/>
        <v>32526.95</v>
      </c>
      <c r="P26" s="1132">
        <f t="shared" si="5"/>
        <v>100.00292074033081</v>
      </c>
    </row>
    <row r="27" spans="1:16" x14ac:dyDescent="0.3">
      <c r="A27" s="205"/>
      <c r="B27" s="140" t="s">
        <v>436</v>
      </c>
      <c r="C27" s="177">
        <v>630</v>
      </c>
      <c r="D27" s="53" t="s">
        <v>420</v>
      </c>
      <c r="E27" s="141">
        <v>170616</v>
      </c>
      <c r="F27" s="82">
        <v>154636</v>
      </c>
      <c r="G27" s="834">
        <v>154628.73000000001</v>
      </c>
      <c r="H27" s="873">
        <f t="shared" si="3"/>
        <v>99.99529863679868</v>
      </c>
      <c r="I27" s="141"/>
      <c r="J27" s="82"/>
      <c r="K27" s="834"/>
      <c r="L27" s="873"/>
      <c r="M27" s="141">
        <v>170616</v>
      </c>
      <c r="N27" s="82">
        <f t="shared" si="1"/>
        <v>154636</v>
      </c>
      <c r="O27" s="853">
        <f t="shared" si="4"/>
        <v>154628.73000000001</v>
      </c>
      <c r="P27" s="1132">
        <f t="shared" si="5"/>
        <v>99.99529863679868</v>
      </c>
    </row>
    <row r="28" spans="1:16" x14ac:dyDescent="0.3">
      <c r="A28" s="205"/>
      <c r="B28" s="140" t="s">
        <v>436</v>
      </c>
      <c r="C28" s="177">
        <v>640</v>
      </c>
      <c r="D28" s="53" t="s">
        <v>421</v>
      </c>
      <c r="E28" s="141">
        <v>130</v>
      </c>
      <c r="F28" s="82">
        <v>60</v>
      </c>
      <c r="G28" s="834">
        <v>60</v>
      </c>
      <c r="H28" s="873">
        <f t="shared" si="3"/>
        <v>100</v>
      </c>
      <c r="I28" s="141"/>
      <c r="J28" s="82"/>
      <c r="K28" s="834"/>
      <c r="L28" s="873"/>
      <c r="M28" s="141">
        <v>130</v>
      </c>
      <c r="N28" s="82">
        <f t="shared" si="1"/>
        <v>60</v>
      </c>
      <c r="O28" s="853">
        <f t="shared" si="4"/>
        <v>60</v>
      </c>
      <c r="P28" s="1132">
        <f t="shared" si="5"/>
        <v>100</v>
      </c>
    </row>
    <row r="29" spans="1:16" x14ac:dyDescent="0.3">
      <c r="A29" s="96" t="s">
        <v>437</v>
      </c>
      <c r="B29" s="525"/>
      <c r="C29" s="98">
        <v>2</v>
      </c>
      <c r="D29" s="99" t="s">
        <v>438</v>
      </c>
      <c r="E29" s="526">
        <f>SUM(E30:E33)</f>
        <v>37320</v>
      </c>
      <c r="F29" s="527">
        <f>SUM(F30:F33)</f>
        <v>38418</v>
      </c>
      <c r="G29" s="1139">
        <f>SUM(G30:G33)</f>
        <v>38622.800000000003</v>
      </c>
      <c r="H29" s="1141">
        <f t="shared" si="3"/>
        <v>100.53308345046594</v>
      </c>
      <c r="I29" s="129"/>
      <c r="J29" s="104"/>
      <c r="K29" s="836"/>
      <c r="L29" s="877"/>
      <c r="M29" s="526">
        <f>SUM(M30:M33)</f>
        <v>37320</v>
      </c>
      <c r="N29" s="527">
        <f t="shared" si="1"/>
        <v>38418</v>
      </c>
      <c r="O29" s="1138">
        <f t="shared" si="4"/>
        <v>38622.800000000003</v>
      </c>
      <c r="P29" s="1146">
        <f t="shared" si="5"/>
        <v>100.53308345046594</v>
      </c>
    </row>
    <row r="30" spans="1:16" x14ac:dyDescent="0.3">
      <c r="A30" s="284"/>
      <c r="B30" s="140" t="s">
        <v>439</v>
      </c>
      <c r="C30" s="177">
        <v>610</v>
      </c>
      <c r="D30" s="53" t="s">
        <v>418</v>
      </c>
      <c r="E30" s="150">
        <v>24550</v>
      </c>
      <c r="F30" s="93">
        <v>24580</v>
      </c>
      <c r="G30" s="835">
        <v>24531.38</v>
      </c>
      <c r="H30" s="872">
        <f t="shared" si="3"/>
        <v>99.802196908055336</v>
      </c>
      <c r="I30" s="141"/>
      <c r="J30" s="82"/>
      <c r="K30" s="834"/>
      <c r="L30" s="873"/>
      <c r="M30" s="150">
        <v>24550</v>
      </c>
      <c r="N30" s="82">
        <f t="shared" si="1"/>
        <v>24580</v>
      </c>
      <c r="O30" s="853">
        <f t="shared" si="4"/>
        <v>24531.38</v>
      </c>
      <c r="P30" s="1132">
        <f t="shared" si="5"/>
        <v>99.802196908055336</v>
      </c>
    </row>
    <row r="31" spans="1:16" x14ac:dyDescent="0.3">
      <c r="A31" s="284"/>
      <c r="B31" s="140" t="s">
        <v>439</v>
      </c>
      <c r="C31" s="177">
        <v>620</v>
      </c>
      <c r="D31" s="53" t="s">
        <v>419</v>
      </c>
      <c r="E31" s="150">
        <v>8980</v>
      </c>
      <c r="F31" s="93">
        <v>9070</v>
      </c>
      <c r="G31" s="835">
        <v>9055.5</v>
      </c>
      <c r="H31" s="872">
        <f t="shared" si="3"/>
        <v>99.840132304299885</v>
      </c>
      <c r="I31" s="141"/>
      <c r="J31" s="82"/>
      <c r="K31" s="834"/>
      <c r="L31" s="873"/>
      <c r="M31" s="150">
        <v>8980</v>
      </c>
      <c r="N31" s="82">
        <f t="shared" si="1"/>
        <v>9070</v>
      </c>
      <c r="O31" s="853">
        <f t="shared" si="4"/>
        <v>9055.5</v>
      </c>
      <c r="P31" s="1132">
        <f t="shared" si="5"/>
        <v>99.840132304299885</v>
      </c>
    </row>
    <row r="32" spans="1:16" x14ac:dyDescent="0.3">
      <c r="A32" s="284"/>
      <c r="B32" s="140" t="s">
        <v>439</v>
      </c>
      <c r="C32" s="177">
        <v>630</v>
      </c>
      <c r="D32" s="53" t="s">
        <v>420</v>
      </c>
      <c r="E32" s="150">
        <v>3700</v>
      </c>
      <c r="F32" s="93">
        <v>4678</v>
      </c>
      <c r="G32" s="835">
        <v>4981.18</v>
      </c>
      <c r="H32" s="872">
        <f t="shared" si="3"/>
        <v>106.48097477554511</v>
      </c>
      <c r="I32" s="141"/>
      <c r="J32" s="82"/>
      <c r="K32" s="834"/>
      <c r="L32" s="873"/>
      <c r="M32" s="150">
        <v>3700</v>
      </c>
      <c r="N32" s="82">
        <f t="shared" si="1"/>
        <v>4678</v>
      </c>
      <c r="O32" s="853">
        <f t="shared" si="4"/>
        <v>4981.18</v>
      </c>
      <c r="P32" s="1132">
        <f t="shared" si="5"/>
        <v>106.48097477554511</v>
      </c>
    </row>
    <row r="33" spans="1:16" x14ac:dyDescent="0.3">
      <c r="A33" s="284"/>
      <c r="B33" s="140" t="s">
        <v>439</v>
      </c>
      <c r="C33" s="177">
        <v>640</v>
      </c>
      <c r="D33" s="53" t="s">
        <v>421</v>
      </c>
      <c r="E33" s="141">
        <v>90</v>
      </c>
      <c r="F33" s="82">
        <v>90</v>
      </c>
      <c r="G33" s="834">
        <v>54.74</v>
      </c>
      <c r="H33" s="873">
        <f t="shared" si="3"/>
        <v>60.822222222222223</v>
      </c>
      <c r="I33" s="141"/>
      <c r="J33" s="82"/>
      <c r="K33" s="834"/>
      <c r="L33" s="873"/>
      <c r="M33" s="141">
        <v>90</v>
      </c>
      <c r="N33" s="82">
        <f t="shared" si="1"/>
        <v>90</v>
      </c>
      <c r="O33" s="853">
        <f t="shared" si="4"/>
        <v>54.74</v>
      </c>
      <c r="P33" s="1132">
        <f t="shared" si="5"/>
        <v>60.822222222222223</v>
      </c>
    </row>
    <row r="34" spans="1:16" x14ac:dyDescent="0.3">
      <c r="A34" s="73" t="s">
        <v>440</v>
      </c>
      <c r="B34" s="1460" t="s">
        <v>441</v>
      </c>
      <c r="C34" s="1519"/>
      <c r="D34" s="1520"/>
      <c r="E34" s="151">
        <f>SUM(E35:E38)</f>
        <v>229233</v>
      </c>
      <c r="F34" s="76">
        <f>SUM(F35:F38)</f>
        <v>229545</v>
      </c>
      <c r="G34" s="832">
        <f>SUM(G35:G38)</f>
        <v>229594.56999999998</v>
      </c>
      <c r="H34" s="869">
        <f t="shared" si="3"/>
        <v>100.02159489424731</v>
      </c>
      <c r="I34" s="151"/>
      <c r="J34" s="76"/>
      <c r="K34" s="832"/>
      <c r="L34" s="869"/>
      <c r="M34" s="151">
        <f>SUM(M35:M38)</f>
        <v>229233</v>
      </c>
      <c r="N34" s="33">
        <f t="shared" si="1"/>
        <v>229545</v>
      </c>
      <c r="O34" s="854">
        <f t="shared" si="4"/>
        <v>229594.56999999998</v>
      </c>
      <c r="P34" s="1131">
        <f t="shared" si="5"/>
        <v>100.02159489424731</v>
      </c>
    </row>
    <row r="35" spans="1:16" x14ac:dyDescent="0.3">
      <c r="A35" s="205"/>
      <c r="B35" s="140" t="s">
        <v>442</v>
      </c>
      <c r="C35" s="177">
        <v>610</v>
      </c>
      <c r="D35" s="53" t="s">
        <v>418</v>
      </c>
      <c r="E35" s="141">
        <v>134500</v>
      </c>
      <c r="F35" s="82">
        <v>134500</v>
      </c>
      <c r="G35" s="834">
        <v>134844.62</v>
      </c>
      <c r="H35" s="873">
        <f t="shared" si="3"/>
        <v>100.25622304832713</v>
      </c>
      <c r="I35" s="141"/>
      <c r="J35" s="82"/>
      <c r="K35" s="834"/>
      <c r="L35" s="873"/>
      <c r="M35" s="141">
        <v>134500</v>
      </c>
      <c r="N35" s="82">
        <f t="shared" si="1"/>
        <v>134500</v>
      </c>
      <c r="O35" s="853">
        <f t="shared" si="4"/>
        <v>134844.62</v>
      </c>
      <c r="P35" s="1132">
        <f t="shared" si="5"/>
        <v>100.25622304832713</v>
      </c>
    </row>
    <row r="36" spans="1:16" x14ac:dyDescent="0.3">
      <c r="A36" s="205"/>
      <c r="B36" s="140" t="s">
        <v>443</v>
      </c>
      <c r="C36" s="177">
        <v>620</v>
      </c>
      <c r="D36" s="53" t="s">
        <v>419</v>
      </c>
      <c r="E36" s="141">
        <v>49390</v>
      </c>
      <c r="F36" s="82">
        <v>48845</v>
      </c>
      <c r="G36" s="834">
        <v>48500.36</v>
      </c>
      <c r="H36" s="873">
        <f t="shared" si="3"/>
        <v>99.294421128058147</v>
      </c>
      <c r="I36" s="141"/>
      <c r="J36" s="82"/>
      <c r="K36" s="834"/>
      <c r="L36" s="873"/>
      <c r="M36" s="141">
        <v>49390</v>
      </c>
      <c r="N36" s="82">
        <f t="shared" si="1"/>
        <v>48845</v>
      </c>
      <c r="O36" s="853">
        <f t="shared" si="4"/>
        <v>48500.36</v>
      </c>
      <c r="P36" s="1132">
        <f t="shared" si="5"/>
        <v>99.294421128058147</v>
      </c>
    </row>
    <row r="37" spans="1:16" x14ac:dyDescent="0.3">
      <c r="A37" s="205"/>
      <c r="B37" s="140" t="s">
        <v>442</v>
      </c>
      <c r="C37" s="177">
        <v>630</v>
      </c>
      <c r="D37" s="53" t="s">
        <v>420</v>
      </c>
      <c r="E37" s="141">
        <v>44993</v>
      </c>
      <c r="F37" s="82">
        <v>46010</v>
      </c>
      <c r="G37" s="834">
        <v>45933.46</v>
      </c>
      <c r="H37" s="873">
        <f t="shared" si="3"/>
        <v>99.833644859813091</v>
      </c>
      <c r="I37" s="141"/>
      <c r="J37" s="82"/>
      <c r="K37" s="834"/>
      <c r="L37" s="873"/>
      <c r="M37" s="141">
        <v>44993</v>
      </c>
      <c r="N37" s="82">
        <f t="shared" si="1"/>
        <v>46010</v>
      </c>
      <c r="O37" s="853">
        <f t="shared" si="4"/>
        <v>45933.46</v>
      </c>
      <c r="P37" s="1132">
        <f t="shared" si="5"/>
        <v>99.833644859813091</v>
      </c>
    </row>
    <row r="38" spans="1:16" x14ac:dyDescent="0.3">
      <c r="A38" s="205"/>
      <c r="B38" s="140" t="s">
        <v>443</v>
      </c>
      <c r="C38" s="177">
        <v>640</v>
      </c>
      <c r="D38" s="53" t="s">
        <v>421</v>
      </c>
      <c r="E38" s="141">
        <v>350</v>
      </c>
      <c r="F38" s="82">
        <v>190</v>
      </c>
      <c r="G38" s="834">
        <v>316.13</v>
      </c>
      <c r="H38" s="873">
        <f t="shared" si="3"/>
        <v>166.38421052631577</v>
      </c>
      <c r="I38" s="141"/>
      <c r="J38" s="82"/>
      <c r="K38" s="834"/>
      <c r="L38" s="873"/>
      <c r="M38" s="141">
        <v>350</v>
      </c>
      <c r="N38" s="82">
        <f t="shared" si="1"/>
        <v>190</v>
      </c>
      <c r="O38" s="853">
        <f t="shared" si="4"/>
        <v>316.13</v>
      </c>
      <c r="P38" s="1132">
        <f t="shared" si="5"/>
        <v>166.38421052631577</v>
      </c>
    </row>
    <row r="39" spans="1:16" x14ac:dyDescent="0.3">
      <c r="A39" s="73" t="s">
        <v>444</v>
      </c>
      <c r="B39" s="1462" t="s">
        <v>445</v>
      </c>
      <c r="C39" s="1463"/>
      <c r="D39" s="1464"/>
      <c r="E39" s="151">
        <f>SUM(E45,E40)</f>
        <v>110092</v>
      </c>
      <c r="F39" s="76">
        <f>SUM(F40,F45)</f>
        <v>111612</v>
      </c>
      <c r="G39" s="832">
        <f>SUM(G40,G45)</f>
        <v>113194.12000000001</v>
      </c>
      <c r="H39" s="869">
        <f t="shared" si="3"/>
        <v>101.41751782962407</v>
      </c>
      <c r="I39" s="151"/>
      <c r="J39" s="76"/>
      <c r="K39" s="832"/>
      <c r="L39" s="869"/>
      <c r="M39" s="151">
        <f>SUM(M45,M40)</f>
        <v>110092</v>
      </c>
      <c r="N39" s="33">
        <f t="shared" si="1"/>
        <v>111612</v>
      </c>
      <c r="O39" s="854">
        <f t="shared" si="4"/>
        <v>113194.12000000001</v>
      </c>
      <c r="P39" s="1131">
        <f t="shared" si="5"/>
        <v>101.41751782962407</v>
      </c>
    </row>
    <row r="40" spans="1:16" x14ac:dyDescent="0.3">
      <c r="A40" s="96" t="s">
        <v>446</v>
      </c>
      <c r="B40" s="525"/>
      <c r="C40" s="98">
        <v>1</v>
      </c>
      <c r="D40" s="99" t="s">
        <v>447</v>
      </c>
      <c r="E40" s="526">
        <f>SUM(E41:E44)</f>
        <v>65470</v>
      </c>
      <c r="F40" s="527">
        <f>SUM(F41:F44)</f>
        <v>66990</v>
      </c>
      <c r="G40" s="1139">
        <f>SUM(G41:G44)</f>
        <v>68892.700000000012</v>
      </c>
      <c r="H40" s="1141">
        <f t="shared" si="3"/>
        <v>102.8402746678609</v>
      </c>
      <c r="I40" s="129"/>
      <c r="J40" s="104"/>
      <c r="K40" s="836"/>
      <c r="L40" s="877"/>
      <c r="M40" s="526">
        <f>SUM(M41:M44)</f>
        <v>65470</v>
      </c>
      <c r="N40" s="527">
        <f t="shared" si="1"/>
        <v>66990</v>
      </c>
      <c r="O40" s="1138">
        <f t="shared" si="4"/>
        <v>68892.700000000012</v>
      </c>
      <c r="P40" s="1146">
        <f t="shared" si="5"/>
        <v>102.8402746678609</v>
      </c>
    </row>
    <row r="41" spans="1:16" x14ac:dyDescent="0.3">
      <c r="A41" s="284"/>
      <c r="B41" s="140" t="s">
        <v>448</v>
      </c>
      <c r="C41" s="177">
        <v>610</v>
      </c>
      <c r="D41" s="53" t="s">
        <v>418</v>
      </c>
      <c r="E41" s="150">
        <v>35430</v>
      </c>
      <c r="F41" s="93">
        <v>35430</v>
      </c>
      <c r="G41" s="835">
        <v>36045.440000000002</v>
      </c>
      <c r="H41" s="872">
        <f t="shared" si="3"/>
        <v>101.73705898955687</v>
      </c>
      <c r="I41" s="141"/>
      <c r="J41" s="82"/>
      <c r="K41" s="834"/>
      <c r="L41" s="873"/>
      <c r="M41" s="150">
        <v>35430</v>
      </c>
      <c r="N41" s="82">
        <f t="shared" ref="N41:N61" si="7">SUM(F41,J41)</f>
        <v>35430</v>
      </c>
      <c r="O41" s="853">
        <f t="shared" ref="O41:O61" si="8">SUM(G41,K41)</f>
        <v>36045.440000000002</v>
      </c>
      <c r="P41" s="1132">
        <f t="shared" si="5"/>
        <v>101.73705898955687</v>
      </c>
    </row>
    <row r="42" spans="1:16" x14ac:dyDescent="0.3">
      <c r="A42" s="284"/>
      <c r="B42" s="140" t="s">
        <v>448</v>
      </c>
      <c r="C42" s="177">
        <v>620</v>
      </c>
      <c r="D42" s="53" t="s">
        <v>419</v>
      </c>
      <c r="E42" s="150">
        <v>13090</v>
      </c>
      <c r="F42" s="93">
        <v>13090</v>
      </c>
      <c r="G42" s="835">
        <v>13433.19</v>
      </c>
      <c r="H42" s="872">
        <f t="shared" si="3"/>
        <v>102.62177234530176</v>
      </c>
      <c r="I42" s="141"/>
      <c r="J42" s="82"/>
      <c r="K42" s="834"/>
      <c r="L42" s="873"/>
      <c r="M42" s="150">
        <v>13090</v>
      </c>
      <c r="N42" s="82">
        <f t="shared" si="7"/>
        <v>13090</v>
      </c>
      <c r="O42" s="853">
        <f t="shared" si="8"/>
        <v>13433.19</v>
      </c>
      <c r="P42" s="1132">
        <f t="shared" si="5"/>
        <v>102.62177234530176</v>
      </c>
    </row>
    <row r="43" spans="1:16" x14ac:dyDescent="0.3">
      <c r="A43" s="284"/>
      <c r="B43" s="140" t="s">
        <v>448</v>
      </c>
      <c r="C43" s="177">
        <v>630</v>
      </c>
      <c r="D43" s="53" t="s">
        <v>420</v>
      </c>
      <c r="E43" s="150">
        <v>16700</v>
      </c>
      <c r="F43" s="93">
        <v>18120</v>
      </c>
      <c r="G43" s="835">
        <v>19091.349999999999</v>
      </c>
      <c r="H43" s="872">
        <f t="shared" si="3"/>
        <v>105.36065121412803</v>
      </c>
      <c r="I43" s="141"/>
      <c r="J43" s="82"/>
      <c r="K43" s="834"/>
      <c r="L43" s="873"/>
      <c r="M43" s="150">
        <v>16700</v>
      </c>
      <c r="N43" s="82">
        <f t="shared" si="7"/>
        <v>18120</v>
      </c>
      <c r="O43" s="853">
        <f t="shared" si="8"/>
        <v>19091.349999999999</v>
      </c>
      <c r="P43" s="1132">
        <f t="shared" si="5"/>
        <v>105.36065121412803</v>
      </c>
    </row>
    <row r="44" spans="1:16" x14ac:dyDescent="0.3">
      <c r="A44" s="284"/>
      <c r="B44" s="140" t="s">
        <v>448</v>
      </c>
      <c r="C44" s="177">
        <v>640</v>
      </c>
      <c r="D44" s="53" t="s">
        <v>421</v>
      </c>
      <c r="E44" s="141">
        <v>250</v>
      </c>
      <c r="F44" s="82">
        <v>350</v>
      </c>
      <c r="G44" s="834">
        <v>322.72000000000003</v>
      </c>
      <c r="H44" s="873">
        <f t="shared" si="3"/>
        <v>92.205714285714294</v>
      </c>
      <c r="I44" s="141"/>
      <c r="J44" s="82"/>
      <c r="K44" s="834"/>
      <c r="L44" s="873"/>
      <c r="M44" s="141">
        <v>250</v>
      </c>
      <c r="N44" s="82">
        <f t="shared" si="7"/>
        <v>350</v>
      </c>
      <c r="O44" s="853">
        <f t="shared" si="8"/>
        <v>322.72000000000003</v>
      </c>
      <c r="P44" s="1132">
        <f t="shared" si="5"/>
        <v>92.205714285714294</v>
      </c>
    </row>
    <row r="45" spans="1:16" x14ac:dyDescent="0.3">
      <c r="A45" s="96" t="s">
        <v>449</v>
      </c>
      <c r="B45" s="525"/>
      <c r="C45" s="98">
        <v>2</v>
      </c>
      <c r="D45" s="220" t="s">
        <v>450</v>
      </c>
      <c r="E45" s="526">
        <f>SUM(E46:E49)</f>
        <v>44622</v>
      </c>
      <c r="F45" s="527">
        <f>SUM(F46:F49)</f>
        <v>44622</v>
      </c>
      <c r="G45" s="1139">
        <f>SUM(G46:G49)</f>
        <v>44301.42</v>
      </c>
      <c r="H45" s="1141">
        <f t="shared" si="3"/>
        <v>99.28156514723679</v>
      </c>
      <c r="I45" s="129"/>
      <c r="J45" s="104"/>
      <c r="K45" s="836"/>
      <c r="L45" s="877"/>
      <c r="M45" s="526">
        <f>SUM(M46:M49)</f>
        <v>44622</v>
      </c>
      <c r="N45" s="527">
        <f t="shared" si="7"/>
        <v>44622</v>
      </c>
      <c r="O45" s="1138">
        <f t="shared" si="8"/>
        <v>44301.42</v>
      </c>
      <c r="P45" s="1146">
        <f t="shared" si="5"/>
        <v>99.28156514723679</v>
      </c>
    </row>
    <row r="46" spans="1:16" x14ac:dyDescent="0.3">
      <c r="A46" s="284"/>
      <c r="B46" s="140" t="s">
        <v>451</v>
      </c>
      <c r="C46" s="177">
        <v>610</v>
      </c>
      <c r="D46" s="53" t="s">
        <v>418</v>
      </c>
      <c r="E46" s="141">
        <v>22230</v>
      </c>
      <c r="F46" s="82">
        <v>22170</v>
      </c>
      <c r="G46" s="834">
        <v>22169.919999999998</v>
      </c>
      <c r="H46" s="873">
        <f t="shared" si="3"/>
        <v>99.999639152007219</v>
      </c>
      <c r="I46" s="141"/>
      <c r="J46" s="82"/>
      <c r="K46" s="834"/>
      <c r="L46" s="873"/>
      <c r="M46" s="141">
        <v>22230</v>
      </c>
      <c r="N46" s="82">
        <f t="shared" si="7"/>
        <v>22170</v>
      </c>
      <c r="O46" s="853">
        <f t="shared" si="8"/>
        <v>22169.919999999998</v>
      </c>
      <c r="P46" s="1132">
        <f t="shared" si="5"/>
        <v>99.999639152007219</v>
      </c>
    </row>
    <row r="47" spans="1:16" x14ac:dyDescent="0.3">
      <c r="A47" s="284"/>
      <c r="B47" s="140" t="s">
        <v>448</v>
      </c>
      <c r="C47" s="177">
        <v>620</v>
      </c>
      <c r="D47" s="53" t="s">
        <v>419</v>
      </c>
      <c r="E47" s="141">
        <v>8272</v>
      </c>
      <c r="F47" s="82">
        <v>8332</v>
      </c>
      <c r="G47" s="834">
        <v>8332.0499999999993</v>
      </c>
      <c r="H47" s="873">
        <f t="shared" si="3"/>
        <v>100.00060009601535</v>
      </c>
      <c r="I47" s="141"/>
      <c r="J47" s="82"/>
      <c r="K47" s="834"/>
      <c r="L47" s="873"/>
      <c r="M47" s="141">
        <v>8272</v>
      </c>
      <c r="N47" s="82">
        <f t="shared" si="7"/>
        <v>8332</v>
      </c>
      <c r="O47" s="853">
        <f t="shared" si="8"/>
        <v>8332.0499999999993</v>
      </c>
      <c r="P47" s="1132">
        <f t="shared" si="5"/>
        <v>100.00060009601535</v>
      </c>
    </row>
    <row r="48" spans="1:16" x14ac:dyDescent="0.3">
      <c r="A48" s="284"/>
      <c r="B48" s="140" t="s">
        <v>451</v>
      </c>
      <c r="C48" s="177">
        <v>630</v>
      </c>
      <c r="D48" s="53" t="s">
        <v>420</v>
      </c>
      <c r="E48" s="141">
        <v>14050</v>
      </c>
      <c r="F48" s="82">
        <v>14000</v>
      </c>
      <c r="G48" s="834">
        <v>13736</v>
      </c>
      <c r="H48" s="873">
        <f t="shared" si="3"/>
        <v>98.114285714285714</v>
      </c>
      <c r="I48" s="141"/>
      <c r="J48" s="82"/>
      <c r="K48" s="834"/>
      <c r="L48" s="873"/>
      <c r="M48" s="141">
        <v>14050</v>
      </c>
      <c r="N48" s="82">
        <f t="shared" si="7"/>
        <v>14000</v>
      </c>
      <c r="O48" s="853">
        <f t="shared" si="8"/>
        <v>13736</v>
      </c>
      <c r="P48" s="1132">
        <f t="shared" si="5"/>
        <v>98.114285714285714</v>
      </c>
    </row>
    <row r="49" spans="1:16" x14ac:dyDescent="0.3">
      <c r="A49" s="284"/>
      <c r="B49" s="140" t="s">
        <v>448</v>
      </c>
      <c r="C49" s="177">
        <v>640</v>
      </c>
      <c r="D49" s="53" t="s">
        <v>421</v>
      </c>
      <c r="E49" s="141">
        <v>70</v>
      </c>
      <c r="F49" s="82">
        <v>120</v>
      </c>
      <c r="G49" s="834">
        <v>63.45</v>
      </c>
      <c r="H49" s="873">
        <f t="shared" si="3"/>
        <v>52.875000000000007</v>
      </c>
      <c r="I49" s="141"/>
      <c r="J49" s="82"/>
      <c r="K49" s="834"/>
      <c r="L49" s="873"/>
      <c r="M49" s="141">
        <v>70</v>
      </c>
      <c r="N49" s="82">
        <f t="shared" si="7"/>
        <v>120</v>
      </c>
      <c r="O49" s="853">
        <f t="shared" si="8"/>
        <v>63.45</v>
      </c>
      <c r="P49" s="1132">
        <f t="shared" si="5"/>
        <v>52.875000000000007</v>
      </c>
    </row>
    <row r="50" spans="1:16" x14ac:dyDescent="0.3">
      <c r="A50" s="73" t="s">
        <v>452</v>
      </c>
      <c r="B50" s="1462" t="s">
        <v>453</v>
      </c>
      <c r="C50" s="1463"/>
      <c r="D50" s="1464"/>
      <c r="E50" s="151">
        <f>SUM(E51:E55)</f>
        <v>24426</v>
      </c>
      <c r="F50" s="76">
        <f>SUM(F51:F55)</f>
        <v>24426</v>
      </c>
      <c r="G50" s="832">
        <f>SUM(G51:G55)</f>
        <v>24418</v>
      </c>
      <c r="H50" s="869">
        <f t="shared" si="3"/>
        <v>99.96724801441087</v>
      </c>
      <c r="I50" s="151"/>
      <c r="J50" s="76"/>
      <c r="K50" s="832"/>
      <c r="L50" s="869"/>
      <c r="M50" s="181">
        <f>SUM(M51:M55)</f>
        <v>24426</v>
      </c>
      <c r="N50" s="33">
        <f t="shared" si="7"/>
        <v>24426</v>
      </c>
      <c r="O50" s="854">
        <f t="shared" si="8"/>
        <v>24418</v>
      </c>
      <c r="P50" s="1131">
        <f t="shared" si="5"/>
        <v>99.96724801441087</v>
      </c>
    </row>
    <row r="51" spans="1:16" x14ac:dyDescent="0.3">
      <c r="A51" s="528"/>
      <c r="B51" s="529" t="s">
        <v>454</v>
      </c>
      <c r="C51" s="177">
        <v>610</v>
      </c>
      <c r="D51" s="464" t="s">
        <v>418</v>
      </c>
      <c r="E51" s="465">
        <v>16726</v>
      </c>
      <c r="F51" s="547">
        <v>15758</v>
      </c>
      <c r="G51" s="1099">
        <v>15749.8</v>
      </c>
      <c r="H51" s="1125">
        <f t="shared" si="3"/>
        <v>99.947962939459316</v>
      </c>
      <c r="I51" s="461"/>
      <c r="J51" s="462"/>
      <c r="K51" s="1098"/>
      <c r="L51" s="1124"/>
      <c r="M51" s="530">
        <f>SUM(E51)</f>
        <v>16726</v>
      </c>
      <c r="N51" s="145">
        <f t="shared" si="7"/>
        <v>15758</v>
      </c>
      <c r="O51" s="853">
        <f t="shared" si="8"/>
        <v>15749.8</v>
      </c>
      <c r="P51" s="1132">
        <f t="shared" si="5"/>
        <v>99.947962939459316</v>
      </c>
    </row>
    <row r="52" spans="1:16" x14ac:dyDescent="0.3">
      <c r="A52" s="528"/>
      <c r="B52" s="529" t="s">
        <v>454</v>
      </c>
      <c r="C52" s="177">
        <v>614</v>
      </c>
      <c r="D52" s="464" t="s">
        <v>455</v>
      </c>
      <c r="E52" s="465">
        <v>626</v>
      </c>
      <c r="F52" s="547">
        <v>626</v>
      </c>
      <c r="G52" s="1099">
        <v>626</v>
      </c>
      <c r="H52" s="1125">
        <f t="shared" si="3"/>
        <v>100</v>
      </c>
      <c r="I52" s="461"/>
      <c r="J52" s="462"/>
      <c r="K52" s="1098"/>
      <c r="L52" s="1124"/>
      <c r="M52" s="530">
        <f>SUM(E52)</f>
        <v>626</v>
      </c>
      <c r="N52" s="145">
        <f t="shared" si="7"/>
        <v>626</v>
      </c>
      <c r="O52" s="853">
        <f t="shared" si="8"/>
        <v>626</v>
      </c>
      <c r="P52" s="1132">
        <f t="shared" si="5"/>
        <v>100</v>
      </c>
    </row>
    <row r="53" spans="1:16" x14ac:dyDescent="0.3">
      <c r="A53" s="528"/>
      <c r="B53" s="529" t="s">
        <v>454</v>
      </c>
      <c r="C53" s="177">
        <v>620</v>
      </c>
      <c r="D53" s="464" t="s">
        <v>419</v>
      </c>
      <c r="E53" s="465">
        <v>6066</v>
      </c>
      <c r="F53" s="547">
        <v>5745</v>
      </c>
      <c r="G53" s="1099">
        <v>5744.84</v>
      </c>
      <c r="H53" s="1125">
        <f t="shared" si="3"/>
        <v>99.997214969538732</v>
      </c>
      <c r="I53" s="461"/>
      <c r="J53" s="462"/>
      <c r="K53" s="1098"/>
      <c r="L53" s="1124"/>
      <c r="M53" s="530">
        <f>SUM(E53)</f>
        <v>6066</v>
      </c>
      <c r="N53" s="145">
        <f t="shared" si="7"/>
        <v>5745</v>
      </c>
      <c r="O53" s="853">
        <f t="shared" si="8"/>
        <v>5744.84</v>
      </c>
      <c r="P53" s="1132">
        <f t="shared" si="5"/>
        <v>99.997214969538732</v>
      </c>
    </row>
    <row r="54" spans="1:16" x14ac:dyDescent="0.3">
      <c r="A54" s="528"/>
      <c r="B54" s="529" t="s">
        <v>454</v>
      </c>
      <c r="C54" s="177">
        <v>630</v>
      </c>
      <c r="D54" s="51" t="s">
        <v>456</v>
      </c>
      <c r="E54" s="465">
        <v>757</v>
      </c>
      <c r="F54" s="547">
        <v>619</v>
      </c>
      <c r="G54" s="1099">
        <v>619.17999999999995</v>
      </c>
      <c r="H54" s="1125">
        <f t="shared" si="3"/>
        <v>100.02907915993538</v>
      </c>
      <c r="I54" s="461"/>
      <c r="J54" s="462"/>
      <c r="K54" s="1098"/>
      <c r="L54" s="1124"/>
      <c r="M54" s="530">
        <f>SUM(E54)</f>
        <v>757</v>
      </c>
      <c r="N54" s="145">
        <f t="shared" si="7"/>
        <v>619</v>
      </c>
      <c r="O54" s="853">
        <f t="shared" si="8"/>
        <v>619.17999999999995</v>
      </c>
      <c r="P54" s="1132">
        <f t="shared" si="5"/>
        <v>100.02907915993538</v>
      </c>
    </row>
    <row r="55" spans="1:16" x14ac:dyDescent="0.3">
      <c r="A55" s="528"/>
      <c r="B55" s="529" t="s">
        <v>454</v>
      </c>
      <c r="C55" s="177">
        <v>630</v>
      </c>
      <c r="D55" s="464" t="s">
        <v>420</v>
      </c>
      <c r="E55" s="465">
        <v>251</v>
      </c>
      <c r="F55" s="547">
        <v>1678</v>
      </c>
      <c r="G55" s="1099">
        <v>1678.18</v>
      </c>
      <c r="H55" s="1125">
        <f t="shared" si="3"/>
        <v>100.01072705601908</v>
      </c>
      <c r="I55" s="461"/>
      <c r="J55" s="462"/>
      <c r="K55" s="1098"/>
      <c r="L55" s="1124"/>
      <c r="M55" s="530">
        <f>SUM(E55)</f>
        <v>251</v>
      </c>
      <c r="N55" s="145">
        <f t="shared" si="7"/>
        <v>1678</v>
      </c>
      <c r="O55" s="853">
        <f t="shared" si="8"/>
        <v>1678.18</v>
      </c>
      <c r="P55" s="1132">
        <f t="shared" si="5"/>
        <v>100.01072705601908</v>
      </c>
    </row>
    <row r="56" spans="1:16" x14ac:dyDescent="0.3">
      <c r="A56" s="73" t="s">
        <v>457</v>
      </c>
      <c r="B56" s="1462" t="s">
        <v>458</v>
      </c>
      <c r="C56" s="1463"/>
      <c r="D56" s="1464"/>
      <c r="E56" s="151">
        <v>5000</v>
      </c>
      <c r="F56" s="76">
        <f>SUM(F57)</f>
        <v>5000</v>
      </c>
      <c r="G56" s="832">
        <v>4493.6000000000004</v>
      </c>
      <c r="H56" s="869">
        <f t="shared" si="3"/>
        <v>89.872000000000014</v>
      </c>
      <c r="I56" s="151"/>
      <c r="J56" s="76"/>
      <c r="K56" s="832"/>
      <c r="L56" s="869"/>
      <c r="M56" s="181">
        <v>5000</v>
      </c>
      <c r="N56" s="33">
        <f t="shared" si="7"/>
        <v>5000</v>
      </c>
      <c r="O56" s="854">
        <f t="shared" si="8"/>
        <v>4493.6000000000004</v>
      </c>
      <c r="P56" s="1131">
        <f t="shared" si="5"/>
        <v>89.872000000000014</v>
      </c>
    </row>
    <row r="57" spans="1:16" ht="28.95" customHeight="1" x14ac:dyDescent="0.3">
      <c r="A57" s="188"/>
      <c r="B57" s="531" t="s">
        <v>459</v>
      </c>
      <c r="C57" s="192">
        <v>640</v>
      </c>
      <c r="D57" s="37" t="s">
        <v>460</v>
      </c>
      <c r="E57" s="461">
        <v>5000</v>
      </c>
      <c r="F57" s="462">
        <v>5000</v>
      </c>
      <c r="G57" s="1098">
        <v>4493.6000000000004</v>
      </c>
      <c r="H57" s="1124">
        <f t="shared" si="3"/>
        <v>89.872000000000014</v>
      </c>
      <c r="I57" s="189"/>
      <c r="J57" s="190"/>
      <c r="K57" s="901"/>
      <c r="L57" s="919"/>
      <c r="M57" s="532">
        <v>5000</v>
      </c>
      <c r="N57" s="82">
        <f t="shared" si="7"/>
        <v>5000</v>
      </c>
      <c r="O57" s="853">
        <f t="shared" si="8"/>
        <v>4493.6000000000004</v>
      </c>
      <c r="P57" s="1132">
        <f t="shared" si="5"/>
        <v>89.872000000000014</v>
      </c>
    </row>
    <row r="58" spans="1:16" x14ac:dyDescent="0.3">
      <c r="A58" s="73" t="s">
        <v>461</v>
      </c>
      <c r="B58" s="1460" t="s">
        <v>462</v>
      </c>
      <c r="C58" s="1519"/>
      <c r="D58" s="1520"/>
      <c r="E58" s="151">
        <f>SUM(E59:E61)</f>
        <v>11952</v>
      </c>
      <c r="F58" s="76">
        <f>SUM(F59:F61)</f>
        <v>11952</v>
      </c>
      <c r="G58" s="832">
        <f>SUM(G59:G61)</f>
        <v>11031.58</v>
      </c>
      <c r="H58" s="869">
        <f t="shared" si="3"/>
        <v>92.299029451137883</v>
      </c>
      <c r="I58" s="151">
        <f>SUM(I59:I61)</f>
        <v>0</v>
      </c>
      <c r="J58" s="76"/>
      <c r="K58" s="832"/>
      <c r="L58" s="869"/>
      <c r="M58" s="181">
        <f>SUM(M59:M61)</f>
        <v>11952</v>
      </c>
      <c r="N58" s="33">
        <f t="shared" si="7"/>
        <v>11952</v>
      </c>
      <c r="O58" s="854">
        <f t="shared" si="8"/>
        <v>11031.58</v>
      </c>
      <c r="P58" s="1131">
        <f t="shared" si="5"/>
        <v>92.299029451137883</v>
      </c>
    </row>
    <row r="59" spans="1:16" x14ac:dyDescent="0.3">
      <c r="A59" s="528"/>
      <c r="B59" s="529" t="s">
        <v>17</v>
      </c>
      <c r="C59" s="177">
        <v>610</v>
      </c>
      <c r="D59" s="464" t="s">
        <v>418</v>
      </c>
      <c r="E59" s="461">
        <v>8348</v>
      </c>
      <c r="F59" s="462">
        <v>8348</v>
      </c>
      <c r="G59" s="1098">
        <v>7662.95</v>
      </c>
      <c r="H59" s="1124">
        <f t="shared" si="3"/>
        <v>91.793842836607567</v>
      </c>
      <c r="I59" s="461"/>
      <c r="J59" s="462"/>
      <c r="K59" s="1098"/>
      <c r="L59" s="1124"/>
      <c r="M59" s="533">
        <f>SUM(E59)</f>
        <v>8348</v>
      </c>
      <c r="N59" s="82">
        <f t="shared" si="7"/>
        <v>8348</v>
      </c>
      <c r="O59" s="853">
        <f t="shared" si="8"/>
        <v>7662.95</v>
      </c>
      <c r="P59" s="1132">
        <f t="shared" si="5"/>
        <v>91.793842836607567</v>
      </c>
    </row>
    <row r="60" spans="1:16" x14ac:dyDescent="0.3">
      <c r="A60" s="528"/>
      <c r="B60" s="529" t="s">
        <v>115</v>
      </c>
      <c r="C60" s="177">
        <v>620</v>
      </c>
      <c r="D60" s="464" t="s">
        <v>419</v>
      </c>
      <c r="E60" s="461">
        <v>2998</v>
      </c>
      <c r="F60" s="462">
        <v>2998</v>
      </c>
      <c r="G60" s="1098">
        <v>2785.66</v>
      </c>
      <c r="H60" s="1124">
        <f t="shared" si="3"/>
        <v>92.917278185456965</v>
      </c>
      <c r="I60" s="461"/>
      <c r="J60" s="462"/>
      <c r="K60" s="1098"/>
      <c r="L60" s="1124"/>
      <c r="M60" s="533">
        <f>SUM(E60)</f>
        <v>2998</v>
      </c>
      <c r="N60" s="82">
        <f t="shared" si="7"/>
        <v>2998</v>
      </c>
      <c r="O60" s="853">
        <f t="shared" si="8"/>
        <v>2785.66</v>
      </c>
      <c r="P60" s="1132">
        <f t="shared" si="5"/>
        <v>92.917278185456965</v>
      </c>
    </row>
    <row r="61" spans="1:16" ht="15" thickBot="1" x14ac:dyDescent="0.35">
      <c r="A61" s="534"/>
      <c r="B61" s="535" t="s">
        <v>17</v>
      </c>
      <c r="C61" s="109">
        <v>630</v>
      </c>
      <c r="D61" s="536" t="s">
        <v>456</v>
      </c>
      <c r="E61" s="371">
        <v>606</v>
      </c>
      <c r="F61" s="372">
        <v>606</v>
      </c>
      <c r="G61" s="967">
        <v>582.97</v>
      </c>
      <c r="H61" s="1142">
        <f t="shared" si="3"/>
        <v>96.199669966996709</v>
      </c>
      <c r="I61" s="371"/>
      <c r="J61" s="372"/>
      <c r="K61" s="967"/>
      <c r="L61" s="1142"/>
      <c r="M61" s="537">
        <f>SUM(E61)</f>
        <v>606</v>
      </c>
      <c r="N61" s="164">
        <f t="shared" si="7"/>
        <v>606</v>
      </c>
      <c r="O61" s="1053">
        <f t="shared" si="8"/>
        <v>582.97</v>
      </c>
      <c r="P61" s="1135">
        <f t="shared" si="5"/>
        <v>96.199669966996709</v>
      </c>
    </row>
    <row r="62" spans="1:16" ht="40.200000000000003" x14ac:dyDescent="0.3">
      <c r="D62" s="1377"/>
      <c r="E62" s="539"/>
      <c r="F62" s="1378" t="s">
        <v>761</v>
      </c>
      <c r="G62" s="1379" t="s">
        <v>745</v>
      </c>
    </row>
    <row r="63" spans="1:16" x14ac:dyDescent="0.3">
      <c r="D63" s="539" t="s">
        <v>463</v>
      </c>
      <c r="E63" s="234"/>
      <c r="F63" s="1313">
        <v>5000</v>
      </c>
      <c r="G63" s="538">
        <v>4493.6000000000004</v>
      </c>
      <c r="H63" s="1143"/>
    </row>
    <row r="64" spans="1:16" x14ac:dyDescent="0.3">
      <c r="D64" s="539" t="s">
        <v>464</v>
      </c>
      <c r="E64" s="234"/>
      <c r="F64" s="1314">
        <v>11952</v>
      </c>
      <c r="G64" s="1140">
        <v>11031.58</v>
      </c>
      <c r="H64" s="1144"/>
    </row>
    <row r="65" spans="4:9" x14ac:dyDescent="0.3">
      <c r="D65" s="539" t="s">
        <v>465</v>
      </c>
      <c r="E65" s="234"/>
      <c r="F65" s="1313">
        <v>24426</v>
      </c>
      <c r="G65" s="538">
        <v>24418</v>
      </c>
      <c r="H65" s="1143"/>
    </row>
    <row r="66" spans="4:9" x14ac:dyDescent="0.3">
      <c r="D66" s="539" t="s">
        <v>466</v>
      </c>
      <c r="E66" s="234"/>
      <c r="F66" s="1313">
        <v>33000</v>
      </c>
      <c r="G66" s="538">
        <v>32196.12</v>
      </c>
      <c r="H66" s="1143"/>
    </row>
    <row r="67" spans="4:9" x14ac:dyDescent="0.3">
      <c r="D67" s="539" t="s">
        <v>789</v>
      </c>
      <c r="E67" s="234"/>
      <c r="F67" s="1313">
        <v>2700</v>
      </c>
      <c r="G67" s="538">
        <v>2378.54</v>
      </c>
      <c r="H67" s="1143"/>
    </row>
    <row r="68" spans="4:9" x14ac:dyDescent="0.3">
      <c r="D68" s="539" t="s">
        <v>467</v>
      </c>
      <c r="E68" s="234"/>
      <c r="F68" s="1313">
        <f>SUM(F39,F34,F23,F16,F10)</f>
        <v>1812814</v>
      </c>
      <c r="G68" s="538">
        <f>SUM(G39,G34,G23,G16,G10)</f>
        <v>1776107.89</v>
      </c>
      <c r="H68" s="1143"/>
    </row>
    <row r="69" spans="4:9" ht="15.6" x14ac:dyDescent="0.3">
      <c r="D69" s="540" t="s">
        <v>468</v>
      </c>
      <c r="E69" s="541"/>
      <c r="F69" s="1342">
        <f>SUM(F63:F68)</f>
        <v>1889892</v>
      </c>
      <c r="G69" s="1343">
        <f>SUM(G63:G68)</f>
        <v>1850625.73</v>
      </c>
      <c r="H69" s="1143"/>
    </row>
    <row r="70" spans="4:9" x14ac:dyDescent="0.3">
      <c r="F70" s="539"/>
      <c r="G70" s="538"/>
      <c r="H70" s="1143"/>
    </row>
    <row r="71" spans="4:9" x14ac:dyDescent="0.3">
      <c r="F71" s="539"/>
      <c r="G71" s="538"/>
      <c r="H71" s="1143"/>
    </row>
    <row r="72" spans="4:9" x14ac:dyDescent="0.3">
      <c r="F72" s="543"/>
      <c r="G72" s="542"/>
      <c r="H72" s="1145"/>
      <c r="I72" t="s">
        <v>34</v>
      </c>
    </row>
  </sheetData>
  <mergeCells count="24">
    <mergeCell ref="B39:D39"/>
    <mergeCell ref="B50:D50"/>
    <mergeCell ref="B56:D56"/>
    <mergeCell ref="B58:D58"/>
    <mergeCell ref="A3:P3"/>
    <mergeCell ref="B16:D16"/>
    <mergeCell ref="B23:D23"/>
    <mergeCell ref="B34:D34"/>
    <mergeCell ref="E8:G8"/>
    <mergeCell ref="I8:K8"/>
    <mergeCell ref="M8:O8"/>
    <mergeCell ref="M4:P5"/>
    <mergeCell ref="E5:H5"/>
    <mergeCell ref="I5:L5"/>
    <mergeCell ref="G6:H7"/>
    <mergeCell ref="K6:L7"/>
    <mergeCell ref="E4:L4"/>
    <mergeCell ref="O6:P7"/>
    <mergeCell ref="J6:J7"/>
    <mergeCell ref="M6:M7"/>
    <mergeCell ref="N6:N7"/>
    <mergeCell ref="E6:E7"/>
    <mergeCell ref="F6:F7"/>
    <mergeCell ref="I6:I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topLeftCell="F1" zoomScaleNormal="100" zoomScaleSheetLayoutView="100" workbookViewId="0">
      <selection activeCell="G23" sqref="G23"/>
    </sheetView>
  </sheetViews>
  <sheetFormatPr defaultRowHeight="14.4" x14ac:dyDescent="0.3"/>
  <cols>
    <col min="1" max="1" width="6.88671875" customWidth="1"/>
    <col min="2" max="2" width="9.33203125" customWidth="1"/>
    <col min="3" max="3" width="8.6640625" customWidth="1"/>
    <col min="4" max="4" width="30.44140625" customWidth="1"/>
    <col min="5" max="6" width="12.6640625" customWidth="1"/>
    <col min="7" max="7" width="12.6640625" style="818" customWidth="1"/>
    <col min="8" max="8" width="10.109375" style="825" customWidth="1"/>
    <col min="9" max="9" width="12.6640625" customWidth="1"/>
    <col min="10" max="10" width="12.33203125" customWidth="1"/>
    <col min="11" max="11" width="11.44140625" style="818" customWidth="1"/>
    <col min="12" max="12" width="7.109375" style="825" customWidth="1"/>
    <col min="13" max="14" width="12.6640625" customWidth="1"/>
    <col min="15" max="15" width="14.6640625" style="818" customWidth="1"/>
    <col min="16" max="16" width="9.109375" style="825" customWidth="1"/>
  </cols>
  <sheetData>
    <row r="1" spans="1:16" ht="19.2" x14ac:dyDescent="0.35">
      <c r="A1" s="1526" t="s">
        <v>778</v>
      </c>
      <c r="B1" s="1527"/>
      <c r="C1" s="1527"/>
      <c r="D1" s="1527"/>
      <c r="E1" s="4"/>
      <c r="F1" s="4"/>
      <c r="G1" s="826"/>
      <c r="H1" s="838"/>
      <c r="I1" s="4"/>
      <c r="J1" s="4"/>
      <c r="K1" s="826"/>
      <c r="L1" s="838"/>
      <c r="M1" s="4"/>
      <c r="N1" s="4"/>
      <c r="O1" s="1376"/>
      <c r="P1" s="1380"/>
    </row>
    <row r="2" spans="1:16" ht="15" thickBot="1" x14ac:dyDescent="0.35">
      <c r="A2" s="1381"/>
      <c r="B2" s="1375"/>
      <c r="C2" s="1375"/>
      <c r="D2" s="1375"/>
      <c r="E2" s="4"/>
      <c r="F2" s="4"/>
      <c r="G2" s="826"/>
      <c r="H2" s="838"/>
      <c r="I2" s="4"/>
      <c r="J2" s="4"/>
      <c r="K2" s="826"/>
      <c r="L2" s="838"/>
      <c r="M2" s="6"/>
      <c r="N2" s="6"/>
      <c r="O2" s="1376"/>
      <c r="P2" s="1380"/>
    </row>
    <row r="3" spans="1:16" ht="23.4" thickBot="1" x14ac:dyDescent="0.45">
      <c r="A3" s="1433" t="s">
        <v>779</v>
      </c>
      <c r="B3" s="1434"/>
      <c r="C3" s="1434"/>
      <c r="D3" s="1434"/>
      <c r="E3" s="1434"/>
      <c r="F3" s="1434"/>
      <c r="G3" s="1434"/>
      <c r="H3" s="1434"/>
      <c r="I3" s="1435"/>
      <c r="J3" s="1435"/>
      <c r="K3" s="1435"/>
      <c r="L3" s="1435"/>
      <c r="M3" s="1435"/>
      <c r="N3" s="1528"/>
      <c r="O3" s="1528"/>
      <c r="P3" s="1529"/>
    </row>
    <row r="4" spans="1:16" ht="18" customHeight="1" x14ac:dyDescent="0.3">
      <c r="A4" s="1382"/>
      <c r="B4" s="1383"/>
      <c r="C4" s="1384"/>
      <c r="D4" s="1385"/>
      <c r="E4" s="1415" t="s">
        <v>1</v>
      </c>
      <c r="F4" s="1416"/>
      <c r="G4" s="1416"/>
      <c r="H4" s="1416"/>
      <c r="I4" s="1530"/>
      <c r="J4" s="1531"/>
      <c r="K4" s="1531"/>
      <c r="L4" s="1532"/>
      <c r="M4" s="1448" t="s">
        <v>766</v>
      </c>
      <c r="N4" s="1533"/>
      <c r="O4" s="1534"/>
      <c r="P4" s="1535"/>
    </row>
    <row r="5" spans="1:16" ht="24.6" customHeight="1" x14ac:dyDescent="0.3">
      <c r="A5" s="1386" t="s">
        <v>2</v>
      </c>
      <c r="B5" s="1387" t="s">
        <v>3</v>
      </c>
      <c r="C5" s="1388"/>
      <c r="D5" s="15"/>
      <c r="E5" s="1420" t="s">
        <v>4</v>
      </c>
      <c r="F5" s="1540"/>
      <c r="G5" s="1540"/>
      <c r="H5" s="1540"/>
      <c r="I5" s="1541" t="s">
        <v>5</v>
      </c>
      <c r="J5" s="1537"/>
      <c r="K5" s="1537"/>
      <c r="L5" s="1542"/>
      <c r="M5" s="1536"/>
      <c r="N5" s="1537"/>
      <c r="O5" s="1538"/>
      <c r="P5" s="1539"/>
    </row>
    <row r="6" spans="1:16" ht="15" customHeight="1" x14ac:dyDescent="0.3">
      <c r="A6" s="1389" t="s">
        <v>6</v>
      </c>
      <c r="B6" s="1390" t="s">
        <v>7</v>
      </c>
      <c r="C6" s="1384"/>
      <c r="D6" s="1391" t="s">
        <v>8</v>
      </c>
      <c r="E6" s="1555" t="s">
        <v>9</v>
      </c>
      <c r="F6" s="1546" t="s">
        <v>777</v>
      </c>
      <c r="G6" s="1549" t="s">
        <v>745</v>
      </c>
      <c r="H6" s="1550"/>
      <c r="I6" s="1556" t="s">
        <v>9</v>
      </c>
      <c r="J6" s="1546" t="s">
        <v>777</v>
      </c>
      <c r="K6" s="1549" t="s">
        <v>745</v>
      </c>
      <c r="L6" s="1553"/>
      <c r="M6" s="1548" t="s">
        <v>9</v>
      </c>
      <c r="N6" s="1546" t="s">
        <v>777</v>
      </c>
      <c r="O6" s="1549" t="s">
        <v>745</v>
      </c>
      <c r="P6" s="1553"/>
    </row>
    <row r="7" spans="1:16" ht="25.95" customHeight="1" x14ac:dyDescent="0.3">
      <c r="A7" s="1389" t="s">
        <v>10</v>
      </c>
      <c r="B7" s="1390" t="s">
        <v>11</v>
      </c>
      <c r="C7" s="1384"/>
      <c r="D7" s="1391"/>
      <c r="E7" s="1459"/>
      <c r="F7" s="1547"/>
      <c r="G7" s="1551"/>
      <c r="H7" s="1552"/>
      <c r="I7" s="1557"/>
      <c r="J7" s="1547"/>
      <c r="K7" s="1551"/>
      <c r="L7" s="1554"/>
      <c r="M7" s="1456"/>
      <c r="N7" s="1547"/>
      <c r="O7" s="1551"/>
      <c r="P7" s="1554"/>
    </row>
    <row r="8" spans="1:16" ht="15" thickBot="1" x14ac:dyDescent="0.35">
      <c r="A8" s="1392"/>
      <c r="B8" s="1393" t="s">
        <v>12</v>
      </c>
      <c r="C8" s="1394"/>
      <c r="D8" s="1395"/>
      <c r="E8" s="1442" t="s">
        <v>13</v>
      </c>
      <c r="F8" s="1543"/>
      <c r="G8" s="1543"/>
      <c r="H8" s="1396" t="s">
        <v>746</v>
      </c>
      <c r="I8" s="1442" t="s">
        <v>13</v>
      </c>
      <c r="J8" s="1544"/>
      <c r="K8" s="1544"/>
      <c r="L8" s="1397" t="s">
        <v>746</v>
      </c>
      <c r="M8" s="1442" t="s">
        <v>13</v>
      </c>
      <c r="N8" s="1544"/>
      <c r="O8" s="1545"/>
      <c r="P8" s="1397" t="s">
        <v>746</v>
      </c>
    </row>
    <row r="9" spans="1:16" ht="16.8" thickTop="1" thickBot="1" x14ac:dyDescent="0.35">
      <c r="A9" s="1558" t="s">
        <v>469</v>
      </c>
      <c r="B9" s="1559"/>
      <c r="C9" s="1560"/>
      <c r="D9" s="1561"/>
      <c r="E9" s="1398">
        <f>SUM(E10,E12,E14,E34)</f>
        <v>130255</v>
      </c>
      <c r="F9" s="267">
        <f>SUM(F10,F12,F14,F34)</f>
        <v>106750</v>
      </c>
      <c r="G9" s="940">
        <f>SUM(G10,G12,G14,G34)</f>
        <v>102449.05</v>
      </c>
      <c r="H9" s="1034">
        <f>PRODUCT(G9/F9,100)</f>
        <v>95.971007025761125</v>
      </c>
      <c r="I9" s="1398">
        <f>SUM(I10,I12,I14,I34)</f>
        <v>40000</v>
      </c>
      <c r="J9" s="267">
        <f>SUM(J10,J12,J14,J34)</f>
        <v>40000</v>
      </c>
      <c r="K9" s="940">
        <f>SUM(K10,K12,K14,K34)</f>
        <v>494.99</v>
      </c>
      <c r="L9" s="863">
        <f>PRODUCT(K9/J9,100)</f>
        <v>1.2374750000000001</v>
      </c>
      <c r="M9" s="1398">
        <f>SUM(M10,M12,M14,M34)</f>
        <v>170255</v>
      </c>
      <c r="N9" s="267">
        <f t="shared" ref="N9:N30" si="0">SUM(F9,J9)</f>
        <v>146750</v>
      </c>
      <c r="O9" s="1051">
        <f t="shared" ref="O9:O29" si="1">SUM(G9,K9)</f>
        <v>102944.04000000001</v>
      </c>
      <c r="P9" s="925">
        <f>PRODUCT(O9/N9,100)</f>
        <v>70.149260647359455</v>
      </c>
    </row>
    <row r="10" spans="1:16" ht="15" thickTop="1" x14ac:dyDescent="0.3">
      <c r="A10" s="268" t="s">
        <v>470</v>
      </c>
      <c r="B10" s="1562" t="s">
        <v>471</v>
      </c>
      <c r="C10" s="1563"/>
      <c r="D10" s="1564"/>
      <c r="E10" s="151">
        <f>SUM(E11)</f>
        <v>41825</v>
      </c>
      <c r="F10" s="76">
        <f>SUM(F11)</f>
        <v>41825</v>
      </c>
      <c r="G10" s="832">
        <v>41825</v>
      </c>
      <c r="H10" s="869">
        <f t="shared" ref="H10:H41" si="2">PRODUCT(G10/F10,100)</f>
        <v>100</v>
      </c>
      <c r="I10" s="151">
        <v>0</v>
      </c>
      <c r="J10" s="76"/>
      <c r="K10" s="832"/>
      <c r="L10" s="845"/>
      <c r="M10" s="151">
        <f>SUM(M11)</f>
        <v>41825</v>
      </c>
      <c r="N10" s="76">
        <f t="shared" si="0"/>
        <v>41825</v>
      </c>
      <c r="O10" s="854">
        <f t="shared" si="1"/>
        <v>41825</v>
      </c>
      <c r="P10" s="1131">
        <f t="shared" ref="P10:P41" si="3">PRODUCT(O10/N10,100)</f>
        <v>100</v>
      </c>
    </row>
    <row r="11" spans="1:16" x14ac:dyDescent="0.3">
      <c r="A11" s="272"/>
      <c r="B11" s="215" t="s">
        <v>472</v>
      </c>
      <c r="C11" s="177">
        <v>641001</v>
      </c>
      <c r="D11" s="53" t="s">
        <v>473</v>
      </c>
      <c r="E11" s="141">
        <v>41825</v>
      </c>
      <c r="F11" s="82">
        <v>41825</v>
      </c>
      <c r="G11" s="834">
        <v>41825</v>
      </c>
      <c r="H11" s="873">
        <f t="shared" si="2"/>
        <v>100</v>
      </c>
      <c r="I11" s="141"/>
      <c r="J11" s="82"/>
      <c r="K11" s="834"/>
      <c r="L11" s="847"/>
      <c r="M11" s="141">
        <v>41825</v>
      </c>
      <c r="N11" s="82">
        <f t="shared" si="0"/>
        <v>41825</v>
      </c>
      <c r="O11" s="853">
        <f t="shared" si="1"/>
        <v>41825</v>
      </c>
      <c r="P11" s="1132">
        <f t="shared" si="3"/>
        <v>100</v>
      </c>
    </row>
    <row r="12" spans="1:16" x14ac:dyDescent="0.3">
      <c r="A12" s="180" t="s">
        <v>474</v>
      </c>
      <c r="B12" s="1462" t="s">
        <v>475</v>
      </c>
      <c r="C12" s="1521"/>
      <c r="D12" s="1522"/>
      <c r="E12" s="151">
        <f>SUM(E13)</f>
        <v>17925</v>
      </c>
      <c r="F12" s="76">
        <f>SUM(F13)</f>
        <v>17925</v>
      </c>
      <c r="G12" s="832">
        <v>17925</v>
      </c>
      <c r="H12" s="869">
        <f t="shared" si="2"/>
        <v>100</v>
      </c>
      <c r="I12" s="151">
        <v>0</v>
      </c>
      <c r="J12" s="76"/>
      <c r="K12" s="832"/>
      <c r="L12" s="845"/>
      <c r="M12" s="151">
        <f>SUM(M13)</f>
        <v>17925</v>
      </c>
      <c r="N12" s="76">
        <f t="shared" si="0"/>
        <v>17925</v>
      </c>
      <c r="O12" s="854">
        <f t="shared" si="1"/>
        <v>17925</v>
      </c>
      <c r="P12" s="1131">
        <f t="shared" si="3"/>
        <v>100</v>
      </c>
    </row>
    <row r="13" spans="1:16" ht="28.2" customHeight="1" x14ac:dyDescent="0.3">
      <c r="A13" s="520"/>
      <c r="B13" s="140" t="s">
        <v>476</v>
      </c>
      <c r="C13" s="177">
        <v>641001</v>
      </c>
      <c r="D13" s="52" t="s">
        <v>477</v>
      </c>
      <c r="E13" s="141">
        <v>17925</v>
      </c>
      <c r="F13" s="82">
        <v>17925</v>
      </c>
      <c r="G13" s="834">
        <v>17925</v>
      </c>
      <c r="H13" s="873">
        <f t="shared" si="2"/>
        <v>100</v>
      </c>
      <c r="I13" s="141"/>
      <c r="J13" s="82"/>
      <c r="K13" s="834"/>
      <c r="L13" s="847"/>
      <c r="M13" s="141">
        <v>17925</v>
      </c>
      <c r="N13" s="82">
        <f t="shared" si="0"/>
        <v>17925</v>
      </c>
      <c r="O13" s="853">
        <f t="shared" si="1"/>
        <v>17925</v>
      </c>
      <c r="P13" s="1132">
        <f t="shared" si="3"/>
        <v>100</v>
      </c>
    </row>
    <row r="14" spans="1:16" x14ac:dyDescent="0.3">
      <c r="A14" s="73" t="s">
        <v>478</v>
      </c>
      <c r="B14" s="1460" t="s">
        <v>479</v>
      </c>
      <c r="C14" s="1524"/>
      <c r="D14" s="1525"/>
      <c r="E14" s="151">
        <f t="shared" ref="E14:M14" si="4">SUM(E15,E26)</f>
        <v>64975</v>
      </c>
      <c r="F14" s="76">
        <f t="shared" si="4"/>
        <v>41470</v>
      </c>
      <c r="G14" s="832">
        <f>SUM(G15,G26)</f>
        <v>37469.050000000003</v>
      </c>
      <c r="H14" s="869">
        <f t="shared" si="2"/>
        <v>90.352182300458168</v>
      </c>
      <c r="I14" s="151">
        <f t="shared" si="4"/>
        <v>40000</v>
      </c>
      <c r="J14" s="76">
        <f t="shared" si="4"/>
        <v>40000</v>
      </c>
      <c r="K14" s="832">
        <f>SUM(K15,K26)</f>
        <v>494.99</v>
      </c>
      <c r="L14" s="845">
        <f>PRODUCT(K14/J14,100)</f>
        <v>1.2374750000000001</v>
      </c>
      <c r="M14" s="151">
        <f t="shared" si="4"/>
        <v>104975</v>
      </c>
      <c r="N14" s="76">
        <f t="shared" si="0"/>
        <v>81470</v>
      </c>
      <c r="O14" s="854">
        <f t="shared" si="1"/>
        <v>37964.04</v>
      </c>
      <c r="P14" s="1131">
        <f t="shared" si="3"/>
        <v>46.598797103228186</v>
      </c>
    </row>
    <row r="15" spans="1:16" x14ac:dyDescent="0.3">
      <c r="A15" s="1400" t="s">
        <v>480</v>
      </c>
      <c r="B15" s="1401"/>
      <c r="C15" s="1402">
        <v>1</v>
      </c>
      <c r="D15" s="1403" t="s">
        <v>481</v>
      </c>
      <c r="E15" s="526">
        <f>SUM(E16:E25)</f>
        <v>58384</v>
      </c>
      <c r="F15" s="527">
        <f>SUM(F16:F25)</f>
        <v>34879</v>
      </c>
      <c r="G15" s="1139">
        <f>SUM(G16:G25)</f>
        <v>32315.119999999999</v>
      </c>
      <c r="H15" s="1141">
        <f t="shared" si="2"/>
        <v>92.649215860546448</v>
      </c>
      <c r="I15" s="526"/>
      <c r="J15" s="527"/>
      <c r="K15" s="1139"/>
      <c r="L15" s="1404"/>
      <c r="M15" s="526">
        <f>SUM(M16:M25)</f>
        <v>58384</v>
      </c>
      <c r="N15" s="527">
        <f t="shared" si="0"/>
        <v>34879</v>
      </c>
      <c r="O15" s="1138">
        <f t="shared" si="1"/>
        <v>32315.119999999999</v>
      </c>
      <c r="P15" s="1146">
        <f t="shared" si="3"/>
        <v>92.649215860546448</v>
      </c>
    </row>
    <row r="16" spans="1:16" ht="45" customHeight="1" x14ac:dyDescent="0.3">
      <c r="A16" s="205"/>
      <c r="B16" s="140" t="s">
        <v>472</v>
      </c>
      <c r="C16" s="173" t="s">
        <v>482</v>
      </c>
      <c r="D16" s="52" t="s">
        <v>483</v>
      </c>
      <c r="E16" s="141">
        <v>4000</v>
      </c>
      <c r="F16" s="82">
        <v>4000</v>
      </c>
      <c r="G16" s="834">
        <v>1176.71</v>
      </c>
      <c r="H16" s="873">
        <f t="shared" si="2"/>
        <v>29.417750000000005</v>
      </c>
      <c r="I16" s="1399"/>
      <c r="J16" s="82"/>
      <c r="K16" s="834"/>
      <c r="L16" s="847"/>
      <c r="M16" s="141">
        <v>4000</v>
      </c>
      <c r="N16" s="82">
        <f t="shared" si="0"/>
        <v>4000</v>
      </c>
      <c r="O16" s="853">
        <f t="shared" si="1"/>
        <v>1176.71</v>
      </c>
      <c r="P16" s="1132">
        <f t="shared" si="3"/>
        <v>29.417750000000005</v>
      </c>
    </row>
    <row r="17" spans="1:16" ht="19.2" customHeight="1" x14ac:dyDescent="0.3">
      <c r="A17" s="205"/>
      <c r="B17" s="143" t="s">
        <v>472</v>
      </c>
      <c r="C17" s="546">
        <v>634004</v>
      </c>
      <c r="D17" s="80" t="s">
        <v>484</v>
      </c>
      <c r="E17" s="144"/>
      <c r="F17" s="145">
        <v>0</v>
      </c>
      <c r="G17" s="885">
        <v>348.59</v>
      </c>
      <c r="H17" s="992"/>
      <c r="I17" s="141"/>
      <c r="J17" s="82"/>
      <c r="K17" s="834"/>
      <c r="L17" s="847"/>
      <c r="M17" s="144">
        <v>0</v>
      </c>
      <c r="N17" s="145">
        <f t="shared" si="0"/>
        <v>0</v>
      </c>
      <c r="O17" s="853">
        <f t="shared" si="1"/>
        <v>348.59</v>
      </c>
      <c r="P17" s="1132"/>
    </row>
    <row r="18" spans="1:16" ht="30.6" customHeight="1" x14ac:dyDescent="0.3">
      <c r="A18" s="205"/>
      <c r="B18" s="143" t="s">
        <v>485</v>
      </c>
      <c r="C18" s="548" t="s">
        <v>486</v>
      </c>
      <c r="D18" s="80" t="s">
        <v>487</v>
      </c>
      <c r="E18" s="144">
        <v>5200</v>
      </c>
      <c r="F18" s="145">
        <v>5200</v>
      </c>
      <c r="G18" s="885">
        <v>5573.32</v>
      </c>
      <c r="H18" s="992">
        <f t="shared" si="2"/>
        <v>107.17923076923077</v>
      </c>
      <c r="I18" s="141"/>
      <c r="J18" s="82"/>
      <c r="K18" s="834"/>
      <c r="L18" s="847"/>
      <c r="M18" s="144">
        <v>5200</v>
      </c>
      <c r="N18" s="145">
        <f t="shared" si="0"/>
        <v>5200</v>
      </c>
      <c r="O18" s="853">
        <f t="shared" si="1"/>
        <v>5573.32</v>
      </c>
      <c r="P18" s="1132">
        <f t="shared" si="3"/>
        <v>107.17923076923077</v>
      </c>
    </row>
    <row r="19" spans="1:16" ht="41.4" customHeight="1" x14ac:dyDescent="0.3">
      <c r="A19" s="205"/>
      <c r="B19" s="143" t="s">
        <v>472</v>
      </c>
      <c r="C19" s="546" t="s">
        <v>488</v>
      </c>
      <c r="D19" s="80" t="s">
        <v>489</v>
      </c>
      <c r="E19" s="144">
        <v>8520</v>
      </c>
      <c r="F19" s="145">
        <v>8520</v>
      </c>
      <c r="G19" s="885">
        <v>8569.48</v>
      </c>
      <c r="H19" s="992">
        <f t="shared" si="2"/>
        <v>100.5807511737089</v>
      </c>
      <c r="I19" s="141"/>
      <c r="J19" s="82"/>
      <c r="K19" s="834"/>
      <c r="L19" s="847"/>
      <c r="M19" s="144">
        <v>8520</v>
      </c>
      <c r="N19" s="145">
        <f t="shared" si="0"/>
        <v>8520</v>
      </c>
      <c r="O19" s="853">
        <f t="shared" si="1"/>
        <v>8569.48</v>
      </c>
      <c r="P19" s="1132">
        <f t="shared" si="3"/>
        <v>100.5807511737089</v>
      </c>
    </row>
    <row r="20" spans="1:16" ht="29.25" customHeight="1" x14ac:dyDescent="0.3">
      <c r="A20" s="205"/>
      <c r="B20" s="143" t="s">
        <v>472</v>
      </c>
      <c r="C20" s="187">
        <v>637012</v>
      </c>
      <c r="D20" s="80" t="s">
        <v>490</v>
      </c>
      <c r="E20" s="144">
        <v>500</v>
      </c>
      <c r="F20" s="145">
        <v>500</v>
      </c>
      <c r="G20" s="885">
        <v>0</v>
      </c>
      <c r="H20" s="992">
        <f t="shared" si="2"/>
        <v>0</v>
      </c>
      <c r="I20" s="141"/>
      <c r="J20" s="82"/>
      <c r="K20" s="834"/>
      <c r="L20" s="847"/>
      <c r="M20" s="144">
        <v>500</v>
      </c>
      <c r="N20" s="145">
        <f t="shared" si="0"/>
        <v>500</v>
      </c>
      <c r="O20" s="853">
        <f t="shared" si="1"/>
        <v>0</v>
      </c>
      <c r="P20" s="1132">
        <f t="shared" si="3"/>
        <v>0</v>
      </c>
    </row>
    <row r="21" spans="1:16" ht="42" customHeight="1" x14ac:dyDescent="0.3">
      <c r="A21" s="205"/>
      <c r="B21" s="140" t="s">
        <v>472</v>
      </c>
      <c r="C21" s="549" t="s">
        <v>491</v>
      </c>
      <c r="D21" s="52" t="s">
        <v>492</v>
      </c>
      <c r="E21" s="141">
        <v>2500</v>
      </c>
      <c r="F21" s="82">
        <v>2500</v>
      </c>
      <c r="G21" s="834">
        <v>2501</v>
      </c>
      <c r="H21" s="873">
        <f t="shared" si="2"/>
        <v>100.03999999999999</v>
      </c>
      <c r="I21" s="1399"/>
      <c r="J21" s="82"/>
      <c r="K21" s="834"/>
      <c r="L21" s="847"/>
      <c r="M21" s="141">
        <v>2500</v>
      </c>
      <c r="N21" s="82">
        <f t="shared" si="0"/>
        <v>2500</v>
      </c>
      <c r="O21" s="853">
        <f t="shared" si="1"/>
        <v>2501</v>
      </c>
      <c r="P21" s="1132">
        <f t="shared" si="3"/>
        <v>100.03999999999999</v>
      </c>
    </row>
    <row r="22" spans="1:16" ht="21.6" customHeight="1" x14ac:dyDescent="0.3">
      <c r="A22" s="205"/>
      <c r="B22" s="140" t="s">
        <v>472</v>
      </c>
      <c r="C22" s="177">
        <v>641001</v>
      </c>
      <c r="D22" s="52" t="s">
        <v>493</v>
      </c>
      <c r="E22" s="141">
        <v>300</v>
      </c>
      <c r="F22" s="82">
        <v>300</v>
      </c>
      <c r="G22" s="834">
        <v>287</v>
      </c>
      <c r="H22" s="873">
        <f t="shared" si="2"/>
        <v>95.666666666666671</v>
      </c>
      <c r="I22" s="141"/>
      <c r="J22" s="82"/>
      <c r="K22" s="834"/>
      <c r="L22" s="847"/>
      <c r="M22" s="141">
        <f>SUM(E22)</f>
        <v>300</v>
      </c>
      <c r="N22" s="82">
        <f t="shared" si="0"/>
        <v>300</v>
      </c>
      <c r="O22" s="853">
        <f t="shared" si="1"/>
        <v>287</v>
      </c>
      <c r="P22" s="1132">
        <f t="shared" si="3"/>
        <v>95.666666666666671</v>
      </c>
    </row>
    <row r="23" spans="1:16" ht="39.75" customHeight="1" x14ac:dyDescent="0.3">
      <c r="A23" s="205"/>
      <c r="B23" s="140" t="s">
        <v>472</v>
      </c>
      <c r="C23" s="173" t="s">
        <v>494</v>
      </c>
      <c r="D23" s="52" t="s">
        <v>495</v>
      </c>
      <c r="E23" s="141">
        <v>13859</v>
      </c>
      <c r="F23" s="82">
        <v>13859</v>
      </c>
      <c r="G23" s="834">
        <v>13859.02</v>
      </c>
      <c r="H23" s="873">
        <f t="shared" si="2"/>
        <v>100.00014431055632</v>
      </c>
      <c r="I23" s="141"/>
      <c r="J23" s="82"/>
      <c r="K23" s="834"/>
      <c r="L23" s="847"/>
      <c r="M23" s="141">
        <f>SUM(E23)</f>
        <v>13859</v>
      </c>
      <c r="N23" s="82">
        <f t="shared" si="0"/>
        <v>13859</v>
      </c>
      <c r="O23" s="853">
        <f t="shared" si="1"/>
        <v>13859.02</v>
      </c>
      <c r="P23" s="1132">
        <f t="shared" si="3"/>
        <v>100.00014431055632</v>
      </c>
    </row>
    <row r="24" spans="1:16" ht="30" customHeight="1" x14ac:dyDescent="0.3">
      <c r="A24" s="205"/>
      <c r="B24" s="140" t="s">
        <v>472</v>
      </c>
      <c r="C24" s="177">
        <v>630</v>
      </c>
      <c r="D24" s="52" t="s">
        <v>496</v>
      </c>
      <c r="E24" s="141">
        <v>15813</v>
      </c>
      <c r="F24" s="82">
        <v>0</v>
      </c>
      <c r="G24" s="834">
        <v>0</v>
      </c>
      <c r="H24" s="873">
        <v>0</v>
      </c>
      <c r="I24" s="141"/>
      <c r="J24" s="82"/>
      <c r="K24" s="834"/>
      <c r="L24" s="847"/>
      <c r="M24" s="141">
        <f>SUM(E24)</f>
        <v>15813</v>
      </c>
      <c r="N24" s="82">
        <f t="shared" si="0"/>
        <v>0</v>
      </c>
      <c r="O24" s="853">
        <f t="shared" si="1"/>
        <v>0</v>
      </c>
      <c r="P24" s="1132">
        <v>0</v>
      </c>
    </row>
    <row r="25" spans="1:16" ht="41.25" customHeight="1" x14ac:dyDescent="0.3">
      <c r="A25" s="205"/>
      <c r="B25" s="140" t="s">
        <v>472</v>
      </c>
      <c r="C25" s="177">
        <v>630</v>
      </c>
      <c r="D25" s="52" t="s">
        <v>497</v>
      </c>
      <c r="E25" s="141">
        <v>7692</v>
      </c>
      <c r="F25" s="82">
        <v>0</v>
      </c>
      <c r="G25" s="834">
        <v>0</v>
      </c>
      <c r="H25" s="873">
        <v>0</v>
      </c>
      <c r="I25" s="141"/>
      <c r="J25" s="82"/>
      <c r="K25" s="834"/>
      <c r="L25" s="847"/>
      <c r="M25" s="141">
        <f>SUM(E25)</f>
        <v>7692</v>
      </c>
      <c r="N25" s="82">
        <f t="shared" si="0"/>
        <v>0</v>
      </c>
      <c r="O25" s="853">
        <f t="shared" si="1"/>
        <v>0</v>
      </c>
      <c r="P25" s="1132">
        <v>0</v>
      </c>
    </row>
    <row r="26" spans="1:16" ht="27.6" customHeight="1" x14ac:dyDescent="0.3">
      <c r="A26" s="282" t="s">
        <v>498</v>
      </c>
      <c r="B26" s="525"/>
      <c r="C26" s="98">
        <v>2</v>
      </c>
      <c r="D26" s="220" t="s">
        <v>499</v>
      </c>
      <c r="E26" s="129">
        <f t="shared" ref="E26:J26" si="5">SUM(E27:E33)</f>
        <v>6591</v>
      </c>
      <c r="F26" s="104">
        <f t="shared" si="5"/>
        <v>6591</v>
      </c>
      <c r="G26" s="836">
        <f>SUM(G27:G33)</f>
        <v>5153.93</v>
      </c>
      <c r="H26" s="877">
        <f t="shared" si="2"/>
        <v>78.196480048551052</v>
      </c>
      <c r="I26" s="129">
        <f t="shared" si="5"/>
        <v>40000</v>
      </c>
      <c r="J26" s="104">
        <f t="shared" si="5"/>
        <v>40000</v>
      </c>
      <c r="K26" s="836">
        <f>SUM(K27:K33)</f>
        <v>494.99</v>
      </c>
      <c r="L26" s="849">
        <f>PRODUCT(K26/J26,100)</f>
        <v>1.2374750000000001</v>
      </c>
      <c r="M26" s="129">
        <f>SUM(I26,E26)</f>
        <v>46591</v>
      </c>
      <c r="N26" s="104">
        <f t="shared" si="0"/>
        <v>46591</v>
      </c>
      <c r="O26" s="855">
        <f t="shared" si="1"/>
        <v>5648.92</v>
      </c>
      <c r="P26" s="931">
        <f t="shared" si="3"/>
        <v>12.124487561975489</v>
      </c>
    </row>
    <row r="27" spans="1:16" x14ac:dyDescent="0.3">
      <c r="A27" s="205"/>
      <c r="B27" s="140" t="s">
        <v>472</v>
      </c>
      <c r="C27" s="177">
        <v>632001</v>
      </c>
      <c r="D27" s="51" t="s">
        <v>500</v>
      </c>
      <c r="E27" s="141">
        <v>300</v>
      </c>
      <c r="F27" s="82">
        <v>300</v>
      </c>
      <c r="G27" s="834">
        <v>90.89</v>
      </c>
      <c r="H27" s="873">
        <f t="shared" si="2"/>
        <v>30.296666666666667</v>
      </c>
      <c r="I27" s="141"/>
      <c r="J27" s="82"/>
      <c r="K27" s="834"/>
      <c r="L27" s="847"/>
      <c r="M27" s="141">
        <v>300</v>
      </c>
      <c r="N27" s="82">
        <f t="shared" si="0"/>
        <v>300</v>
      </c>
      <c r="O27" s="853">
        <f t="shared" si="1"/>
        <v>90.89</v>
      </c>
      <c r="P27" s="1132">
        <f t="shared" si="3"/>
        <v>30.296666666666667</v>
      </c>
    </row>
    <row r="28" spans="1:16" ht="68.25" customHeight="1" x14ac:dyDescent="0.3">
      <c r="A28" s="205"/>
      <c r="B28" s="140" t="s">
        <v>472</v>
      </c>
      <c r="C28" s="177">
        <v>641001</v>
      </c>
      <c r="D28" s="52" t="s">
        <v>501</v>
      </c>
      <c r="E28" s="141">
        <v>2250</v>
      </c>
      <c r="F28" s="82">
        <v>2250</v>
      </c>
      <c r="G28" s="834">
        <v>1673</v>
      </c>
      <c r="H28" s="873">
        <f t="shared" si="2"/>
        <v>74.355555555555554</v>
      </c>
      <c r="I28" s="141"/>
      <c r="J28" s="82"/>
      <c r="K28" s="834"/>
      <c r="L28" s="847"/>
      <c r="M28" s="141">
        <f>SUM(E28)</f>
        <v>2250</v>
      </c>
      <c r="N28" s="82">
        <f t="shared" si="0"/>
        <v>2250</v>
      </c>
      <c r="O28" s="853">
        <f t="shared" si="1"/>
        <v>1673</v>
      </c>
      <c r="P28" s="1132">
        <f t="shared" si="3"/>
        <v>74.355555555555554</v>
      </c>
    </row>
    <row r="29" spans="1:16" ht="28.95" customHeight="1" x14ac:dyDescent="0.3">
      <c r="A29" s="205"/>
      <c r="B29" s="140" t="s">
        <v>502</v>
      </c>
      <c r="C29" s="177">
        <v>641001</v>
      </c>
      <c r="D29" s="52" t="s">
        <v>503</v>
      </c>
      <c r="E29" s="141">
        <v>1400</v>
      </c>
      <c r="F29" s="82">
        <v>1400</v>
      </c>
      <c r="G29" s="834">
        <v>1400</v>
      </c>
      <c r="H29" s="873">
        <f t="shared" si="2"/>
        <v>100</v>
      </c>
      <c r="I29" s="141"/>
      <c r="J29" s="82"/>
      <c r="K29" s="834"/>
      <c r="L29" s="847"/>
      <c r="M29" s="141">
        <f>SUM(E29)</f>
        <v>1400</v>
      </c>
      <c r="N29" s="82">
        <f t="shared" si="0"/>
        <v>1400</v>
      </c>
      <c r="O29" s="853">
        <f t="shared" si="1"/>
        <v>1400</v>
      </c>
      <c r="P29" s="1132">
        <f t="shared" si="3"/>
        <v>100</v>
      </c>
    </row>
    <row r="30" spans="1:16" ht="28.95" customHeight="1" x14ac:dyDescent="0.3">
      <c r="A30" s="202"/>
      <c r="B30" s="153" t="s">
        <v>472</v>
      </c>
      <c r="C30" s="591" t="s">
        <v>785</v>
      </c>
      <c r="D30" s="91" t="s">
        <v>504</v>
      </c>
      <c r="E30" s="150">
        <v>1000</v>
      </c>
      <c r="F30" s="145">
        <v>1000</v>
      </c>
      <c r="G30" s="835">
        <v>796.02</v>
      </c>
      <c r="H30" s="873">
        <f t="shared" si="2"/>
        <v>79.60199999999999</v>
      </c>
      <c r="I30" s="150"/>
      <c r="J30" s="93"/>
      <c r="K30" s="835"/>
      <c r="L30" s="848"/>
      <c r="M30" s="150">
        <v>1000</v>
      </c>
      <c r="N30" s="145">
        <f t="shared" si="0"/>
        <v>1000</v>
      </c>
      <c r="O30" s="835">
        <v>796.02</v>
      </c>
      <c r="P30" s="1132">
        <f t="shared" si="3"/>
        <v>79.60199999999999</v>
      </c>
    </row>
    <row r="31" spans="1:16" x14ac:dyDescent="0.3">
      <c r="A31" s="205"/>
      <c r="B31" s="140" t="s">
        <v>472</v>
      </c>
      <c r="C31" s="140">
        <v>637012</v>
      </c>
      <c r="D31" s="51" t="s">
        <v>505</v>
      </c>
      <c r="E31" s="141">
        <v>50</v>
      </c>
      <c r="F31" s="82">
        <v>50</v>
      </c>
      <c r="G31" s="834">
        <v>36</v>
      </c>
      <c r="H31" s="873">
        <f t="shared" si="2"/>
        <v>72</v>
      </c>
      <c r="I31" s="141"/>
      <c r="J31" s="82"/>
      <c r="K31" s="834"/>
      <c r="L31" s="847"/>
      <c r="M31" s="141">
        <v>50</v>
      </c>
      <c r="N31" s="82">
        <f t="shared" ref="N31:N41" si="6">SUM(F31,J31)</f>
        <v>50</v>
      </c>
      <c r="O31" s="853">
        <f t="shared" ref="O31:O41" si="7">SUM(G31,K31)</f>
        <v>36</v>
      </c>
      <c r="P31" s="1132">
        <f t="shared" si="3"/>
        <v>72</v>
      </c>
    </row>
    <row r="32" spans="1:16" x14ac:dyDescent="0.3">
      <c r="A32" s="205"/>
      <c r="B32" s="140" t="s">
        <v>472</v>
      </c>
      <c r="C32" s="177">
        <v>641001</v>
      </c>
      <c r="D32" s="52" t="s">
        <v>506</v>
      </c>
      <c r="E32" s="141">
        <v>1591</v>
      </c>
      <c r="F32" s="82">
        <v>1591</v>
      </c>
      <c r="G32" s="834">
        <v>1158.02</v>
      </c>
      <c r="H32" s="873">
        <f t="shared" si="2"/>
        <v>72.78566939032055</v>
      </c>
      <c r="I32" s="141"/>
      <c r="J32" s="82"/>
      <c r="K32" s="834"/>
      <c r="L32" s="847"/>
      <c r="M32" s="141">
        <f>SUM(E32)</f>
        <v>1591</v>
      </c>
      <c r="N32" s="82">
        <f t="shared" si="6"/>
        <v>1591</v>
      </c>
      <c r="O32" s="853">
        <f t="shared" si="7"/>
        <v>1158.02</v>
      </c>
      <c r="P32" s="1132">
        <f t="shared" si="3"/>
        <v>72.78566939032055</v>
      </c>
    </row>
    <row r="33" spans="1:16" ht="18.600000000000001" customHeight="1" x14ac:dyDescent="0.3">
      <c r="A33" s="202"/>
      <c r="B33" s="153" t="s">
        <v>507</v>
      </c>
      <c r="C33" s="550">
        <v>717002</v>
      </c>
      <c r="D33" s="91" t="s">
        <v>508</v>
      </c>
      <c r="E33" s="150"/>
      <c r="F33" s="93"/>
      <c r="G33" s="835"/>
      <c r="H33" s="872"/>
      <c r="I33" s="150">
        <v>40000</v>
      </c>
      <c r="J33" s="93">
        <v>40000</v>
      </c>
      <c r="K33" s="835">
        <v>494.99</v>
      </c>
      <c r="L33" s="848">
        <f>PRODUCT(K33/J33,100)</f>
        <v>1.2374750000000001</v>
      </c>
      <c r="M33" s="150">
        <f>SUM(I33)</f>
        <v>40000</v>
      </c>
      <c r="N33" s="82">
        <f t="shared" si="6"/>
        <v>40000</v>
      </c>
      <c r="O33" s="853">
        <f t="shared" si="7"/>
        <v>494.99</v>
      </c>
      <c r="P33" s="1132">
        <f t="shared" si="3"/>
        <v>1.2374750000000001</v>
      </c>
    </row>
    <row r="34" spans="1:16" x14ac:dyDescent="0.3">
      <c r="A34" s="73" t="s">
        <v>509</v>
      </c>
      <c r="B34" s="1460" t="s">
        <v>510</v>
      </c>
      <c r="C34" s="1519"/>
      <c r="D34" s="1520"/>
      <c r="E34" s="151">
        <f>SUM(E35:E41)</f>
        <v>5530</v>
      </c>
      <c r="F34" s="76">
        <f>SUM(F35:F41)</f>
        <v>5530</v>
      </c>
      <c r="G34" s="832">
        <f>SUM(G35:G41)</f>
        <v>5230</v>
      </c>
      <c r="H34" s="869">
        <f t="shared" si="2"/>
        <v>94.575045207956592</v>
      </c>
      <c r="I34" s="151">
        <v>0</v>
      </c>
      <c r="J34" s="76"/>
      <c r="K34" s="832"/>
      <c r="L34" s="845"/>
      <c r="M34" s="151">
        <f>SUM(E34)</f>
        <v>5530</v>
      </c>
      <c r="N34" s="76">
        <f t="shared" si="6"/>
        <v>5530</v>
      </c>
      <c r="O34" s="854">
        <f t="shared" si="7"/>
        <v>5230</v>
      </c>
      <c r="P34" s="1131">
        <f t="shared" si="3"/>
        <v>94.575045207956592</v>
      </c>
    </row>
    <row r="35" spans="1:16" x14ac:dyDescent="0.3">
      <c r="A35" s="272"/>
      <c r="B35" s="215" t="s">
        <v>511</v>
      </c>
      <c r="C35" s="177">
        <v>642002</v>
      </c>
      <c r="D35" s="53" t="s">
        <v>512</v>
      </c>
      <c r="E35" s="141">
        <v>500</v>
      </c>
      <c r="F35" s="82">
        <v>500</v>
      </c>
      <c r="G35" s="834">
        <v>200</v>
      </c>
      <c r="H35" s="873">
        <f t="shared" si="2"/>
        <v>40</v>
      </c>
      <c r="I35" s="141"/>
      <c r="J35" s="82"/>
      <c r="K35" s="834"/>
      <c r="L35" s="847"/>
      <c r="M35" s="141">
        <f>SUM(E35)</f>
        <v>500</v>
      </c>
      <c r="N35" s="82">
        <f t="shared" si="6"/>
        <v>500</v>
      </c>
      <c r="O35" s="853">
        <f t="shared" si="7"/>
        <v>200</v>
      </c>
      <c r="P35" s="1132">
        <f t="shared" si="3"/>
        <v>40</v>
      </c>
    </row>
    <row r="36" spans="1:16" ht="27.75" customHeight="1" x14ac:dyDescent="0.3">
      <c r="A36" s="188"/>
      <c r="B36" s="531" t="s">
        <v>511</v>
      </c>
      <c r="C36" s="192">
        <v>642002</v>
      </c>
      <c r="D36" s="37" t="s">
        <v>513</v>
      </c>
      <c r="E36" s="141">
        <v>1800</v>
      </c>
      <c r="F36" s="82">
        <v>1800</v>
      </c>
      <c r="G36" s="834">
        <v>1800</v>
      </c>
      <c r="H36" s="873">
        <f t="shared" si="2"/>
        <v>100</v>
      </c>
      <c r="I36" s="477"/>
      <c r="J36" s="478"/>
      <c r="K36" s="834"/>
      <c r="L36" s="847"/>
      <c r="M36" s="551">
        <f t="shared" ref="M36:M41" si="8">SUM(E36)</f>
        <v>1800</v>
      </c>
      <c r="N36" s="82">
        <f t="shared" si="6"/>
        <v>1800</v>
      </c>
      <c r="O36" s="853">
        <f t="shared" si="7"/>
        <v>1800</v>
      </c>
      <c r="P36" s="1132">
        <f t="shared" si="3"/>
        <v>100</v>
      </c>
    </row>
    <row r="37" spans="1:16" ht="40.950000000000003" customHeight="1" x14ac:dyDescent="0.3">
      <c r="A37" s="188"/>
      <c r="B37" s="531" t="s">
        <v>511</v>
      </c>
      <c r="C37" s="192">
        <v>642002</v>
      </c>
      <c r="D37" s="37" t="s">
        <v>514</v>
      </c>
      <c r="E37" s="141">
        <v>2300</v>
      </c>
      <c r="F37" s="82">
        <v>2300</v>
      </c>
      <c r="G37" s="834">
        <v>2300</v>
      </c>
      <c r="H37" s="873">
        <f t="shared" si="2"/>
        <v>100</v>
      </c>
      <c r="I37" s="477"/>
      <c r="J37" s="478"/>
      <c r="K37" s="834"/>
      <c r="L37" s="847"/>
      <c r="M37" s="551">
        <f t="shared" si="8"/>
        <v>2300</v>
      </c>
      <c r="N37" s="82">
        <f t="shared" si="6"/>
        <v>2300</v>
      </c>
      <c r="O37" s="853">
        <f t="shared" si="7"/>
        <v>2300</v>
      </c>
      <c r="P37" s="1132">
        <f t="shared" si="3"/>
        <v>100</v>
      </c>
    </row>
    <row r="38" spans="1:16" ht="40.200000000000003" customHeight="1" x14ac:dyDescent="0.3">
      <c r="A38" s="188"/>
      <c r="B38" s="531" t="s">
        <v>511</v>
      </c>
      <c r="C38" s="192">
        <v>642002</v>
      </c>
      <c r="D38" s="37" t="s">
        <v>515</v>
      </c>
      <c r="E38" s="141">
        <v>200</v>
      </c>
      <c r="F38" s="82">
        <v>200</v>
      </c>
      <c r="G38" s="834">
        <v>200</v>
      </c>
      <c r="H38" s="873">
        <f t="shared" si="2"/>
        <v>100</v>
      </c>
      <c r="I38" s="477"/>
      <c r="J38" s="478"/>
      <c r="K38" s="834"/>
      <c r="L38" s="847"/>
      <c r="M38" s="551">
        <f t="shared" si="8"/>
        <v>200</v>
      </c>
      <c r="N38" s="82">
        <f t="shared" si="6"/>
        <v>200</v>
      </c>
      <c r="O38" s="853">
        <f t="shared" si="7"/>
        <v>200</v>
      </c>
      <c r="P38" s="1132">
        <f t="shared" si="3"/>
        <v>100</v>
      </c>
    </row>
    <row r="39" spans="1:16" ht="27.6" customHeight="1" x14ac:dyDescent="0.3">
      <c r="A39" s="188"/>
      <c r="B39" s="531" t="s">
        <v>511</v>
      </c>
      <c r="C39" s="192">
        <v>642002</v>
      </c>
      <c r="D39" s="37" t="s">
        <v>516</v>
      </c>
      <c r="E39" s="141">
        <v>200</v>
      </c>
      <c r="F39" s="82">
        <v>200</v>
      </c>
      <c r="G39" s="834">
        <v>200</v>
      </c>
      <c r="H39" s="873">
        <f t="shared" si="2"/>
        <v>100</v>
      </c>
      <c r="I39" s="477"/>
      <c r="J39" s="478"/>
      <c r="K39" s="834"/>
      <c r="L39" s="847"/>
      <c r="M39" s="551">
        <f t="shared" si="8"/>
        <v>200</v>
      </c>
      <c r="N39" s="82">
        <f t="shared" si="6"/>
        <v>200</v>
      </c>
      <c r="O39" s="853">
        <f t="shared" si="7"/>
        <v>200</v>
      </c>
      <c r="P39" s="1132">
        <f t="shared" si="3"/>
        <v>100</v>
      </c>
    </row>
    <row r="40" spans="1:16" ht="19.5" customHeight="1" x14ac:dyDescent="0.3">
      <c r="A40" s="188"/>
      <c r="B40" s="531" t="s">
        <v>511</v>
      </c>
      <c r="C40" s="192">
        <v>642002</v>
      </c>
      <c r="D40" s="37" t="s">
        <v>517</v>
      </c>
      <c r="E40" s="141">
        <v>200</v>
      </c>
      <c r="F40" s="82">
        <v>200</v>
      </c>
      <c r="G40" s="834">
        <v>200</v>
      </c>
      <c r="H40" s="873">
        <f t="shared" si="2"/>
        <v>100</v>
      </c>
      <c r="I40" s="477"/>
      <c r="J40" s="478"/>
      <c r="K40" s="834"/>
      <c r="L40" s="847"/>
      <c r="M40" s="551">
        <f t="shared" si="8"/>
        <v>200</v>
      </c>
      <c r="N40" s="82">
        <f t="shared" si="6"/>
        <v>200</v>
      </c>
      <c r="O40" s="853">
        <f t="shared" si="7"/>
        <v>200</v>
      </c>
      <c r="P40" s="1132">
        <f t="shared" si="3"/>
        <v>100</v>
      </c>
    </row>
    <row r="41" spans="1:16" ht="15.6" customHeight="1" thickBot="1" x14ac:dyDescent="0.35">
      <c r="A41" s="308"/>
      <c r="B41" s="552" t="s">
        <v>511</v>
      </c>
      <c r="C41" s="309">
        <v>642002</v>
      </c>
      <c r="D41" s="162" t="s">
        <v>518</v>
      </c>
      <c r="E41" s="163">
        <v>330</v>
      </c>
      <c r="F41" s="164">
        <v>330</v>
      </c>
      <c r="G41" s="888">
        <v>330</v>
      </c>
      <c r="H41" s="878">
        <f t="shared" si="2"/>
        <v>100</v>
      </c>
      <c r="I41" s="1148"/>
      <c r="J41" s="553"/>
      <c r="K41" s="888"/>
      <c r="L41" s="1152"/>
      <c r="M41" s="554">
        <f t="shared" si="8"/>
        <v>330</v>
      </c>
      <c r="N41" s="164">
        <f t="shared" si="6"/>
        <v>330</v>
      </c>
      <c r="O41" s="1053">
        <f t="shared" si="7"/>
        <v>330</v>
      </c>
      <c r="P41" s="1135">
        <f t="shared" si="3"/>
        <v>100</v>
      </c>
    </row>
  </sheetData>
  <mergeCells count="23">
    <mergeCell ref="B14:D14"/>
    <mergeCell ref="B34:D34"/>
    <mergeCell ref="A9:D9"/>
    <mergeCell ref="B10:D10"/>
    <mergeCell ref="B12:D12"/>
    <mergeCell ref="E8:G8"/>
    <mergeCell ref="I8:K8"/>
    <mergeCell ref="M8:O8"/>
    <mergeCell ref="J6:J7"/>
    <mergeCell ref="M6:M7"/>
    <mergeCell ref="N6:N7"/>
    <mergeCell ref="G6:H7"/>
    <mergeCell ref="K6:L7"/>
    <mergeCell ref="O6:P7"/>
    <mergeCell ref="E6:E7"/>
    <mergeCell ref="F6:F7"/>
    <mergeCell ref="I6:I7"/>
    <mergeCell ref="A1:D1"/>
    <mergeCell ref="A3:P3"/>
    <mergeCell ref="E4:L4"/>
    <mergeCell ref="M4:P5"/>
    <mergeCell ref="E5:H5"/>
    <mergeCell ref="I5:L5"/>
  </mergeCells>
  <pageMargins left="0.59055118110236227" right="0.59055118110236227" top="0.74803149606299213" bottom="0.74803149606299213" header="0.31496062992125984" footer="0.31496062992125984"/>
  <pageSetup paperSize="9" scale="68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15</vt:i4>
      </vt:variant>
      <vt:variant>
        <vt:lpstr>Pomenované rozsahy</vt:lpstr>
      </vt:variant>
      <vt:variant>
        <vt:i4>5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sumar</vt:lpstr>
      <vt:lpstr>'1'!Oblasť_tlače</vt:lpstr>
      <vt:lpstr>'10'!Oblasť_tlače</vt:lpstr>
      <vt:lpstr>'4'!Oblasť_tlače</vt:lpstr>
      <vt:lpstr>'8'!Oblasť_tlače</vt:lpstr>
      <vt:lpstr>sumar!Oblasť_tlače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Skornikova</cp:lastModifiedBy>
  <cp:lastPrinted>2012-05-09T05:13:51Z</cp:lastPrinted>
  <dcterms:created xsi:type="dcterms:W3CDTF">2011-11-22T17:15:09Z</dcterms:created>
  <dcterms:modified xsi:type="dcterms:W3CDTF">2012-05-25T11:18:51Z</dcterms:modified>
</cp:coreProperties>
</file>