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Krycí list" sheetId="1" r:id="rId1"/>
    <sheet name="Rekapitulácia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<sst xmlns="http://schemas.openxmlformats.org/spreadsheetml/2006/main" count="738" uniqueCount="338">
  <si>
    <t>KRYCÍ LIST ROZPOČTU</t>
  </si>
  <si>
    <t>Názov stavby</t>
  </si>
  <si>
    <t>Kanalizácia mesta Turzovka - predĺženie Turkov</t>
  </si>
  <si>
    <t>JKSO</t>
  </si>
  <si>
    <t xml:space="preserve"> </t>
  </si>
  <si>
    <t>Kód stavby</t>
  </si>
  <si>
    <t>Z998</t>
  </si>
  <si>
    <t>Názov objektu</t>
  </si>
  <si>
    <t>SO 01 - Predĺženie Turkov</t>
  </si>
  <si>
    <t>EČO</t>
  </si>
  <si>
    <t>Kód objektu</t>
  </si>
  <si>
    <t>1</t>
  </si>
  <si>
    <t>Názov časti</t>
  </si>
  <si>
    <t>Miesto</t>
  </si>
  <si>
    <t>Kód časti</t>
  </si>
  <si>
    <t>Názov podčasti</t>
  </si>
  <si>
    <t>Kód podčasti</t>
  </si>
  <si>
    <t>IČO</t>
  </si>
  <si>
    <t>DIČ</t>
  </si>
  <si>
    <t>Objednávateľ</t>
  </si>
  <si>
    <t>Mesto Turzovka</t>
  </si>
  <si>
    <t>Projektant</t>
  </si>
  <si>
    <t>Ing.Cyprich Róbert</t>
  </si>
  <si>
    <t>Zhotoviteľ</t>
  </si>
  <si>
    <t>Rozpočet číslo</t>
  </si>
  <si>
    <t>Spracoval</t>
  </si>
  <si>
    <t>Dňa</t>
  </si>
  <si>
    <t>Linková Zdena</t>
  </si>
  <si>
    <t>09.06.2014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</si>
  <si>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</si>
  <si>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</si>
  <si>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</si>
  <si>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</si>
  <si>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</si>
  <si>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</si>
  <si>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</si>
  <si>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</si>
  <si>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</si>
  <si>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</si>
  <si>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</si>
  <si>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</si>
  <si>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</si>
  <si>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</si>
  <si>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</si>
  <si>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</si>
  <si>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</si>
  <si>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</si>
  <si>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</si>
  <si>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</si>
  <si>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</si>
  <si>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</si>
  <si>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</si>
  <si>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</si>
  <si>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</si>
  <si>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</si>
  <si>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</si>
  <si>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</si>
  <si>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</si>
  <si>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</si>
  <si>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</si>
  <si>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</si>
  <si>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</si>
  <si>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</si>
  <si>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</si>
  <si>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</si>
  <si>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</si>
  <si>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</si>
  <si>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</si>
  <si>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</si>
  <si>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</si>
  <si>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</si>
  <si>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</si>
  <si>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</si>
  <si>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</si>
  <si>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</si>
  <si>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</si>
  <si>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</si>
  <si>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</si>
  <si>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REKAPITULÁCIA ROZPOČTU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</si>
  <si>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</si>
  <si>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</si>
  <si>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</si>
  <si>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</si>
  <si>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</si>
  <si>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</si>
  <si>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</si>
  <si>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Kód</t>
  </si>
  <si>
    <t>Popis</t>
  </si>
  <si>
    <t>Cena celkom</t>
  </si>
  <si>
    <t>Hmotnosť celkom</t>
  </si>
  <si>
    <t>Suť celkom</t>
  </si>
  <si>
    <t>Celkom</t>
  </si>
  <si>
    <t>JKSO:</t>
  </si>
  <si>
    <t>P.Č.</t>
  </si>
  <si>
    <t>TV</t>
  </si>
  <si>
    <t>KCN</t>
  </si>
  <si>
    <t>Kód položky</t>
  </si>
  <si>
    <t>MJ</t>
  </si>
  <si>
    <t>Množstvo celkom</t>
  </si>
  <si>
    <t>Hmotnosť</t>
  </si>
  <si>
    <t>Hmotnosť sute</t>
  </si>
  <si>
    <t>Hmotnosť sute celkom</t>
  </si>
  <si>
    <t>Sadzba DPH</t>
  </si>
  <si>
    <t>Typ položky</t>
  </si>
  <si>
    <t>Úroveň</t>
  </si>
  <si>
    <t>Práce a dodávky HSV</t>
  </si>
  <si>
    <t>0</t>
  </si>
  <si>
    <t>Zemné práce</t>
  </si>
  <si>
    <t>K</t>
  </si>
  <si>
    <t>221</t>
  </si>
  <si>
    <t>113107142</t>
  </si>
  <si>
    <t>Odstránenie  krytu asfaltového v ploche do 200 m2, hr.nad 50 do 100 mm,  -0,18100t</t>
  </si>
  <si>
    <t>m2</t>
  </si>
  <si>
    <t>2</t>
  </si>
  <si>
    <t>38,30*1,28</t>
  </si>
  <si>
    <t>-1</t>
  </si>
  <si>
    <t>001</t>
  </si>
  <si>
    <t>119001411</t>
  </si>
  <si>
    <t>Dočasné zaistenie podzemného potrubia DN do 200</t>
  </si>
  <si>
    <t>m</t>
  </si>
  <si>
    <t>4*1,5</t>
  </si>
  <si>
    <t>3</t>
  </si>
  <si>
    <t>119001423</t>
  </si>
  <si>
    <t>Dočasné zaistenie káblov a káblových tratí nad 6 káblov</t>
  </si>
  <si>
    <t>2*1,5</t>
  </si>
  <si>
    <t>4</t>
  </si>
  <si>
    <t>131201201</t>
  </si>
  <si>
    <t>Výkop zapaženej jamy v hornine 3, do 100 m3</t>
  </si>
  <si>
    <t>m3</t>
  </si>
  <si>
    <t>7,0*2,5*3,0</t>
  </si>
  <si>
    <t>2,50*2,20*3,0</t>
  </si>
  <si>
    <t>Súčet</t>
  </si>
  <si>
    <t>5</t>
  </si>
  <si>
    <t>131201209</t>
  </si>
  <si>
    <t>Hĺbenie zapažených jám a zárezov s urovnaním dna. Príplatok za lepivosť horniny 3</t>
  </si>
  <si>
    <t>6</t>
  </si>
  <si>
    <t>132201202</t>
  </si>
  <si>
    <t>Výkop ryhy šírky 600-2000mm horn.3 od 100 do 1000 m3</t>
  </si>
  <si>
    <t>1,28*2,30*60,70</t>
  </si>
  <si>
    <t>"zem.tr.3-40%" 178,701*0,40</t>
  </si>
  <si>
    <t>7</t>
  </si>
  <si>
    <t>132201209</t>
  </si>
  <si>
    <t>Hĺbenie rýh š. nad 600 do 2 000 mm zapažených i nezapažených, s urovnaním dna. Príplatok k cenám za lepivosť horniny 3</t>
  </si>
  <si>
    <t>8</t>
  </si>
  <si>
    <t>132301202</t>
  </si>
  <si>
    <t>Výkop ryhy šírky 600-2000mm hor 4 100-1000 m3</t>
  </si>
  <si>
    <t>"zem.tr.4-60%" 178,701*0,60</t>
  </si>
  <si>
    <t>9</t>
  </si>
  <si>
    <t>132301209</t>
  </si>
  <si>
    <t>Hĺbenie rýh š. nad 600 do 2 000 mm zapažených i nezapažených, s urovnaním dna Príplatok za lepivosť horniny 4</t>
  </si>
  <si>
    <t>10</t>
  </si>
  <si>
    <t>141701102</t>
  </si>
  <si>
    <t>Pretláčanie rúry v hornina tr. 1-4 v hĺbky od 6 m dĺžky do 35 m vonkajšieho priemeru nad 200 do 500 mm</t>
  </si>
  <si>
    <t>11</t>
  </si>
  <si>
    <t>M</t>
  </si>
  <si>
    <t>MAT</t>
  </si>
  <si>
    <t>1433313800</t>
  </si>
  <si>
    <t>Rúrky oceľové pozdĺžne alebo špirálovite zvárané hladké  ozn. STN 11 373.0 (EN S235JRG1) D  530 mm hrúbka   8 mm</t>
  </si>
  <si>
    <t>12</t>
  </si>
  <si>
    <t>151101101</t>
  </si>
  <si>
    <t>Paženie a rozopretie stien rýh pre podzemné vedenie, príložné do 2 m</t>
  </si>
  <si>
    <t>60,70*2,0*2</t>
  </si>
  <si>
    <t>13</t>
  </si>
  <si>
    <t>151101111</t>
  </si>
  <si>
    <t>Odstránenie paženia rýh pre podzemné vedenie, príložné hĺbky do 2 m</t>
  </si>
  <si>
    <t>14</t>
  </si>
  <si>
    <t>151101201</t>
  </si>
  <si>
    <t>Paženie stien bez rozopretia alebo vzopretia, príložné hĺbky do 4m</t>
  </si>
  <si>
    <t>(7,0+2,50)*2*3,0</t>
  </si>
  <si>
    <t>(2,50+2,20)*2*3,0</t>
  </si>
  <si>
    <t>15</t>
  </si>
  <si>
    <t>151101211</t>
  </si>
  <si>
    <t>Odstránenie paženia stien príložné hĺbky do 4 m</t>
  </si>
  <si>
    <t>16</t>
  </si>
  <si>
    <t>151101301</t>
  </si>
  <si>
    <t>Rozopretie zapažených stien pri pažení príložnom hĺbky do 4 m</t>
  </si>
  <si>
    <t>17</t>
  </si>
  <si>
    <t>151101311</t>
  </si>
  <si>
    <t>Odstránenie rozopretia stien paženia príložného hĺbky do 4 m</t>
  </si>
  <si>
    <t>18</t>
  </si>
  <si>
    <t>162701105</t>
  </si>
  <si>
    <t>Vodorovné premiestnenie výkopku po spevnenej ceste, horniny tr.1-4 do 10000 m</t>
  </si>
  <si>
    <t>69,0-58,86</t>
  </si>
  <si>
    <t>11,654+41,877</t>
  </si>
  <si>
    <t>19</t>
  </si>
  <si>
    <t>171201201</t>
  </si>
  <si>
    <t>Uloženie sypaniny na skládky do 100 m3</t>
  </si>
  <si>
    <t>11,65+41,877</t>
  </si>
  <si>
    <t>20</t>
  </si>
  <si>
    <t>171201202</t>
  </si>
  <si>
    <t>Uloženie sypaniny na skládky nad 100 do 1000 m3</t>
  </si>
  <si>
    <t>21</t>
  </si>
  <si>
    <t>174101001</t>
  </si>
  <si>
    <t>Zásyp sypaninou so zhutnením jám, šachiet, rýh, zárezov alebo okolo objektov do 100 m3</t>
  </si>
  <si>
    <t>69,0-(1,30*1,30*3,0*2)</t>
  </si>
  <si>
    <t>22</t>
  </si>
  <si>
    <t>174101002</t>
  </si>
  <si>
    <t>Zásyp sypaninou so zhutnením jám, šachiet, rýh, zárezov alebo okolo objektov nad 100 do 1000 m3</t>
  </si>
  <si>
    <t>178,701-(11,654+41,877)</t>
  </si>
  <si>
    <t>23</t>
  </si>
  <si>
    <t>175101101</t>
  </si>
  <si>
    <t>Obsyp potrubia sypaninou z vhodných hornín 1 až 4 bez prehodenia sypaniny</t>
  </si>
  <si>
    <t>1,28*0,60*60,70</t>
  </si>
  <si>
    <t>"odpočet - vytlačená zemina" -(7,81/100)*60,70</t>
  </si>
  <si>
    <t>24</t>
  </si>
  <si>
    <t>5833773700</t>
  </si>
  <si>
    <t>Štrkopiesok drvený 0-16 n</t>
  </si>
  <si>
    <t>Vodorovné konštrukcie</t>
  </si>
  <si>
    <t>25</t>
  </si>
  <si>
    <t>271</t>
  </si>
  <si>
    <t>451572111</t>
  </si>
  <si>
    <t>Lôžko pod potrubie, stoky a drobné objekty, v otvorenom výkope z kameniva drobného ťaženého 0-4 mm</t>
  </si>
  <si>
    <t>1,28*0,15*60,70</t>
  </si>
  <si>
    <t>Komunikácie</t>
  </si>
  <si>
    <t>26</t>
  </si>
  <si>
    <t>564871111</t>
  </si>
  <si>
    <t>Podklad zo štrkodrviny s rozprestrením a zhutnením, hr.po zhutnení 250 mm</t>
  </si>
  <si>
    <t>27</t>
  </si>
  <si>
    <t>565131021</t>
  </si>
  <si>
    <t>Podklad z kameniva obaleného asfaltom s rozprestrením a zhutnením tr.II., po zhutnení hr.50 mm</t>
  </si>
  <si>
    <t>28</t>
  </si>
  <si>
    <t>566901111</t>
  </si>
  <si>
    <t>Upravenie podkladu po prekopoch pre inž. siete so zhutnením kamenivom ťaženým alebo štrkopieskom</t>
  </si>
  <si>
    <t>38,30*0,40*1,28</t>
  </si>
  <si>
    <t>29</t>
  </si>
  <si>
    <t>572952111</t>
  </si>
  <si>
    <t>Upravenie krytu vozovky po prekopoch pre inžinier. siete asfaltovým betónom po zhutnení hr.30-50 mm</t>
  </si>
  <si>
    <t>Rúrové vedenie</t>
  </si>
  <si>
    <t>30</t>
  </si>
  <si>
    <t>871313121</t>
  </si>
  <si>
    <t>Montáž potrubia z kanalizačných rúr z tvrdého PVC tesn. gumovým krúžkom v skl. do 20% DN 150</t>
  </si>
  <si>
    <t>31</t>
  </si>
  <si>
    <t>2861102500</t>
  </si>
  <si>
    <t>Kanalizačné rúry PVC-U hladké s hrdlom 160x 4.0x5000mm</t>
  </si>
  <si>
    <t>ks</t>
  </si>
  <si>
    <t>32</t>
  </si>
  <si>
    <t>871383121</t>
  </si>
  <si>
    <t>Montáž potrubia kanalizačného z korugovaných rúr - PVC-U DN 300 mm</t>
  </si>
  <si>
    <t>33</t>
  </si>
  <si>
    <t>2861105100</t>
  </si>
  <si>
    <t>PVC-U rúra kanalizačná korugovaná hrdlovaná k DN 300 x 3000</t>
  </si>
  <si>
    <t>72,000/3</t>
  </si>
  <si>
    <t>34</t>
  </si>
  <si>
    <t>877313123</t>
  </si>
  <si>
    <t>Montáž tvarovky na potrubí z rúr z tvrdého PVC tesn. gumovým krúžkom, jednoosá DN 150</t>
  </si>
  <si>
    <t>35</t>
  </si>
  <si>
    <t>2863101600</t>
  </si>
  <si>
    <t>PVC-U koleno pre kanalizačné rúry hladké 160/30°</t>
  </si>
  <si>
    <t>36</t>
  </si>
  <si>
    <t>2863101500</t>
  </si>
  <si>
    <t>PVC-U koleno pre kanalizačné rúry hladké 160/15°</t>
  </si>
  <si>
    <t>37</t>
  </si>
  <si>
    <t>877373121</t>
  </si>
  <si>
    <t xml:space="preserve">Montáž tvarovky na potrubí z rúr z tvrdého PVC tesnených gumovým krúžkom, odbočná DN 300 </t>
  </si>
  <si>
    <t>38</t>
  </si>
  <si>
    <t>2862104600,1</t>
  </si>
  <si>
    <t>PVC-U odbočka kanalizačná pre rúry hladké 300/150 - 45st.</t>
  </si>
  <si>
    <t>39</t>
  </si>
  <si>
    <t>877373123</t>
  </si>
  <si>
    <t xml:space="preserve">Montáž tvarovky na potrubí z rúr z tvrdého PVC tesn. gumovým krúžkom, jednoosá DN 300 </t>
  </si>
  <si>
    <t>40</t>
  </si>
  <si>
    <t>892371000</t>
  </si>
  <si>
    <t>Skúška tesnosti kanalizácie D 300</t>
  </si>
  <si>
    <t>41</t>
  </si>
  <si>
    <t>894401111</t>
  </si>
  <si>
    <t>Osadenie betónového dielca pre šachty, rovná alebo prechodová skruž TBS</t>
  </si>
  <si>
    <t>42</t>
  </si>
  <si>
    <t>5922470250.1</t>
  </si>
  <si>
    <t xml:space="preserve">Šachtové kanalizačné dno DN 1000 H 800 s otvorom DN 300  </t>
  </si>
  <si>
    <t>43</t>
  </si>
  <si>
    <t>5922470060</t>
  </si>
  <si>
    <t>Skruž betónová prechodová D1000/v.600 TBS 15-100S s plastovými stupačkami  TECHNO TIP</t>
  </si>
  <si>
    <t>44</t>
  </si>
  <si>
    <t>5922470150</t>
  </si>
  <si>
    <t>Skruž betónová rovná TBS 1000/250-S s poplastovanou stupačkou  TECHNO TIP</t>
  </si>
  <si>
    <t>45</t>
  </si>
  <si>
    <t>5922470160</t>
  </si>
  <si>
    <t xml:space="preserve">Skruž betónová rovná TBS 1000/500-S s poplastovanou stupačkou  </t>
  </si>
  <si>
    <t>46</t>
  </si>
  <si>
    <t>5922470170</t>
  </si>
  <si>
    <t xml:space="preserve">Skruž betónová rovná TBS 1000/1000-S s poplastovanou stupačkou  </t>
  </si>
  <si>
    <t>47</t>
  </si>
  <si>
    <t>894403011</t>
  </si>
  <si>
    <t>Osadenie betónového dielca pre šachty, stropný akéhokoľvek druhu</t>
  </si>
  <si>
    <t>48</t>
  </si>
  <si>
    <t>5922470200</t>
  </si>
  <si>
    <t xml:space="preserve">Vyrovnávací prstenec TBW 625/60  </t>
  </si>
  <si>
    <t>49</t>
  </si>
  <si>
    <t>5922470210</t>
  </si>
  <si>
    <t xml:space="preserve">Vyrovnávací prstenec TBW 625/80  </t>
  </si>
  <si>
    <t>50</t>
  </si>
  <si>
    <t>5922470220</t>
  </si>
  <si>
    <t xml:space="preserve">Vyrovnávací prstenec TBW 625/100  </t>
  </si>
  <si>
    <t>51</t>
  </si>
  <si>
    <t>894431134</t>
  </si>
  <si>
    <t>Montáž revíznej šachty z PVC, DN 400/160 (DN šachty/DN potr. ved.), tlak 12,5 t, hl. 1600 do 2000mm</t>
  </si>
  <si>
    <t>52</t>
  </si>
  <si>
    <t>28601</t>
  </si>
  <si>
    <t>Revízna šachta PVC 400/2000</t>
  </si>
  <si>
    <t>53</t>
  </si>
  <si>
    <t>2864201400</t>
  </si>
  <si>
    <t>PVC-U prechodka šachtová kanalizačná 315</t>
  </si>
  <si>
    <t>54</t>
  </si>
  <si>
    <t>899103111</t>
  </si>
  <si>
    <t>Osadenie poklopu liatinového a oceľového vrátane rámu hmotn. nad 100 do 150 kg</t>
  </si>
  <si>
    <t>55</t>
  </si>
  <si>
    <t>5524215100</t>
  </si>
  <si>
    <t>Poklop vstupný-nosnosť 40T D60</t>
  </si>
  <si>
    <t>Ostatné konštrukcie a práce-búranie</t>
  </si>
  <si>
    <t>56</t>
  </si>
  <si>
    <t>919731122</t>
  </si>
  <si>
    <t>Zarovnanie styčnej plochy pozdľž vybúranej časti komunikácie asfaltovej hr.nad 50 do 100 mm</t>
  </si>
  <si>
    <t>38,3*2</t>
  </si>
  <si>
    <t>57</t>
  </si>
  <si>
    <t>919735112</t>
  </si>
  <si>
    <t>Rezanie existujúceho asfaltového krytu alebo podkladu hĺbky nad 50 do 100 mm</t>
  </si>
  <si>
    <t>58</t>
  </si>
  <si>
    <t>979084216</t>
  </si>
  <si>
    <t>Vodorovná doprava vybúraných hmôt po suchu bez naloženia, ale so zložením na vzdialenosť do 5 km</t>
  </si>
  <si>
    <t>t</t>
  </si>
  <si>
    <t>59</t>
  </si>
  <si>
    <t>013</t>
  </si>
  <si>
    <t>979089012</t>
  </si>
  <si>
    <t>Poplatok za skladovanie - betón, tehly, dlaždice (17 01 ), ostatné</t>
  </si>
  <si>
    <t>99</t>
  </si>
  <si>
    <t>Presun hmôt HSV</t>
  </si>
  <si>
    <t>60</t>
  </si>
  <si>
    <t>998276101</t>
  </si>
  <si>
    <t>Presun hmôt pre rúrové vedenie hĺbené z rúr z plast., hmôt alebo sklolamin. v otvorenom výkope</t>
  </si>
  <si>
    <t>Práce a dodávky M</t>
  </si>
  <si>
    <t>23-M</t>
  </si>
  <si>
    <t>Montáže potrubia</t>
  </si>
  <si>
    <t>61</t>
  </si>
  <si>
    <t>923</t>
  </si>
  <si>
    <t>230200123</t>
  </si>
  <si>
    <t>Nasunutie potrubnej sekcie do oceľovej chráničky DN 300</t>
  </si>
  <si>
    <t>11,300+3</t>
  </si>
  <si>
    <t>VÝKAZ VÝMER</t>
  </si>
</sst>
</file>

<file path=xl/styles.xml><?xml version="1.0" encoding="utf-8"?>
<styleSheet xmlns="http://schemas.openxmlformats.org/spreadsheetml/2006/main">
  <numFmts count="3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###;\-####"/>
    <numFmt numFmtId="181" formatCode="#,##0;\-#,##0"/>
    <numFmt numFmtId="182" formatCode="#,##0.00;\-#,##0.00"/>
    <numFmt numFmtId="183" formatCode="#,##0.000;\-#,##0.000"/>
    <numFmt numFmtId="184" formatCode="#,##0.00000;\-#,##0.00000"/>
    <numFmt numFmtId="185" formatCode="#,##0.0;\-#,##0.0"/>
  </numFmts>
  <fonts count="56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63"/>
      <name val="Arial"/>
      <family val="0"/>
    </font>
    <font>
      <sz val="8"/>
      <color indexed="10"/>
      <name val="Arial"/>
      <family val="0"/>
    </font>
    <font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70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80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80" fontId="3" fillId="0" borderId="21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80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80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80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81" fontId="0" fillId="0" borderId="38" xfId="0" applyNumberFormat="1" applyFont="1" applyBorder="1" applyAlignment="1" applyProtection="1">
      <alignment horizontal="right" vertical="center"/>
      <protection/>
    </xf>
    <xf numFmtId="181" fontId="0" fillId="0" borderId="39" xfId="0" applyNumberFormat="1" applyFont="1" applyBorder="1" applyAlignment="1" applyProtection="1">
      <alignment horizontal="right" vertical="center"/>
      <protection/>
    </xf>
    <xf numFmtId="181" fontId="7" fillId="0" borderId="40" xfId="0" applyNumberFormat="1" applyFont="1" applyBorder="1" applyAlignment="1" applyProtection="1">
      <alignment horizontal="right" vertical="center"/>
      <protection/>
    </xf>
    <xf numFmtId="182" fontId="7" fillId="0" borderId="41" xfId="0" applyNumberFormat="1" applyFont="1" applyBorder="1" applyAlignment="1" applyProtection="1">
      <alignment horizontal="right" vertical="center"/>
      <protection/>
    </xf>
    <xf numFmtId="181" fontId="0" fillId="0" borderId="40" xfId="0" applyNumberFormat="1" applyFont="1" applyBorder="1" applyAlignment="1" applyProtection="1">
      <alignment horizontal="right" vertical="center"/>
      <protection/>
    </xf>
    <xf numFmtId="181" fontId="0" fillId="0" borderId="41" xfId="0" applyNumberFormat="1" applyFont="1" applyBorder="1" applyAlignment="1" applyProtection="1">
      <alignment horizontal="right" vertical="center"/>
      <protection/>
    </xf>
    <xf numFmtId="181" fontId="7" fillId="0" borderId="39" xfId="0" applyNumberFormat="1" applyFont="1" applyBorder="1" applyAlignment="1" applyProtection="1">
      <alignment horizontal="right" vertical="center"/>
      <protection/>
    </xf>
    <xf numFmtId="182" fontId="7" fillId="0" borderId="39" xfId="0" applyNumberFormat="1" applyFont="1" applyBorder="1" applyAlignment="1" applyProtection="1">
      <alignment horizontal="right" vertical="center"/>
      <protection/>
    </xf>
    <xf numFmtId="181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80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82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82" fontId="0" fillId="0" borderId="27" xfId="0" applyNumberFormat="1" applyFont="1" applyBorder="1" applyAlignment="1" applyProtection="1">
      <alignment horizontal="right" vertical="center"/>
      <protection/>
    </xf>
    <xf numFmtId="181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180" fontId="2" fillId="0" borderId="45" xfId="0" applyNumberFormat="1" applyFont="1" applyBorder="1" applyAlignment="1" applyProtection="1">
      <alignment horizontal="center" vertical="center"/>
      <protection/>
    </xf>
    <xf numFmtId="181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82" fontId="7" fillId="0" borderId="30" xfId="0" applyNumberFormat="1" applyFont="1" applyBorder="1" applyAlignment="1" applyProtection="1">
      <alignment horizontal="right" vertical="center"/>
      <protection/>
    </xf>
    <xf numFmtId="182" fontId="0" fillId="0" borderId="30" xfId="0" applyNumberFormat="1" applyFont="1" applyBorder="1" applyAlignment="1" applyProtection="1">
      <alignment horizontal="right" vertical="center"/>
      <protection/>
    </xf>
    <xf numFmtId="181" fontId="0" fillId="0" borderId="32" xfId="0" applyNumberFormat="1" applyFont="1" applyBorder="1" applyAlignment="1" applyProtection="1">
      <alignment horizontal="right" vertical="center"/>
      <protection/>
    </xf>
    <xf numFmtId="180" fontId="2" fillId="0" borderId="46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82" fontId="7" fillId="0" borderId="47" xfId="0" applyNumberFormat="1" applyFont="1" applyBorder="1" applyAlignment="1" applyProtection="1">
      <alignment horizontal="right" vertical="center"/>
      <protection/>
    </xf>
    <xf numFmtId="182" fontId="7" fillId="0" borderId="31" xfId="0" applyNumberFormat="1" applyFont="1" applyBorder="1" applyAlignment="1" applyProtection="1">
      <alignment horizontal="right" vertical="center"/>
      <protection/>
    </xf>
    <xf numFmtId="181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81" fontId="3" fillId="0" borderId="27" xfId="0" applyNumberFormat="1" applyFont="1" applyBorder="1" applyAlignment="1" applyProtection="1">
      <alignment horizontal="right" vertical="center"/>
      <protection/>
    </xf>
    <xf numFmtId="182" fontId="3" fillId="0" borderId="28" xfId="0" applyNumberFormat="1" applyFont="1" applyBorder="1" applyAlignment="1" applyProtection="1">
      <alignment horizontal="right" vertical="center"/>
      <protection/>
    </xf>
    <xf numFmtId="182" fontId="7" fillId="0" borderId="23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182" fontId="12" fillId="0" borderId="53" xfId="0" applyNumberFormat="1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80" fontId="3" fillId="34" borderId="46" xfId="0" applyNumberFormat="1" applyFont="1" applyFill="1" applyBorder="1" applyAlignment="1" applyProtection="1">
      <alignment horizontal="center" vertical="center"/>
      <protection/>
    </xf>
    <xf numFmtId="180" fontId="3" fillId="34" borderId="59" xfId="0" applyNumberFormat="1" applyFont="1" applyFill="1" applyBorder="1" applyAlignment="1" applyProtection="1">
      <alignment horizontal="center" vertical="center"/>
      <protection/>
    </xf>
    <xf numFmtId="180" fontId="3" fillId="34" borderId="60" xfId="0" applyNumberFormat="1" applyFont="1" applyFill="1" applyBorder="1" applyAlignment="1" applyProtection="1">
      <alignment horizontal="center" vertical="center"/>
      <protection/>
    </xf>
    <xf numFmtId="180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83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83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83" fontId="18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58" xfId="0" applyFont="1" applyFill="1" applyBorder="1" applyAlignment="1" applyProtection="1">
      <alignment horizontal="center" vertical="center" wrapText="1"/>
      <protection/>
    </xf>
    <xf numFmtId="180" fontId="2" fillId="34" borderId="40" xfId="0" applyNumberFormat="1" applyFont="1" applyFill="1" applyBorder="1" applyAlignment="1" applyProtection="1">
      <alignment horizontal="center" vertical="center"/>
      <protection/>
    </xf>
    <xf numFmtId="180" fontId="2" fillId="34" borderId="60" xfId="0" applyNumberFormat="1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left"/>
      <protection/>
    </xf>
    <xf numFmtId="0" fontId="2" fillId="33" borderId="31" xfId="0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83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83" fontId="2" fillId="0" borderId="0" xfId="0" applyNumberFormat="1" applyFont="1" applyAlignment="1" applyProtection="1">
      <alignment horizontal="right" vertical="center"/>
      <protection/>
    </xf>
    <xf numFmtId="184" fontId="2" fillId="0" borderId="0" xfId="0" applyNumberFormat="1" applyFont="1" applyAlignment="1" applyProtection="1">
      <alignment horizontal="right" vertical="center"/>
      <protection/>
    </xf>
    <xf numFmtId="185" fontId="2" fillId="0" borderId="0" xfId="0" applyNumberFormat="1" applyFont="1" applyAlignment="1" applyProtection="1">
      <alignment horizontal="right" vertical="center"/>
      <protection/>
    </xf>
    <xf numFmtId="181" fontId="2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183" fontId="19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183" fontId="20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183" fontId="21" fillId="0" borderId="0" xfId="0" applyNumberFormat="1" applyFont="1" applyAlignment="1" applyProtection="1">
      <alignment horizontal="right" vertical="center"/>
      <protection/>
    </xf>
    <xf numFmtId="184" fontId="21" fillId="0" borderId="0" xfId="0" applyNumberFormat="1" applyFont="1" applyAlignment="1" applyProtection="1">
      <alignment horizontal="right" vertical="center"/>
      <protection/>
    </xf>
    <xf numFmtId="185" fontId="21" fillId="0" borderId="0" xfId="0" applyNumberFormat="1" applyFont="1" applyAlignment="1" applyProtection="1">
      <alignment horizontal="right" vertical="center"/>
      <protection/>
    </xf>
    <xf numFmtId="181" fontId="21" fillId="0" borderId="0" xfId="0" applyNumberFormat="1" applyFont="1" applyAlignment="1" applyProtection="1">
      <alignment horizontal="righ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1">
      <selection activeCell="E45" sqref="E45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8515625" style="2" customWidth="1"/>
    <col min="4" max="4" width="6.710937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10.421875" style="2" customWidth="1"/>
    <col min="10" max="10" width="13.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421875" style="2" customWidth="1"/>
    <col min="16" max="16" width="3.00390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ht="12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ht="8.2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ht="17.25" customHeight="1">
      <c r="A5" s="16"/>
      <c r="B5" s="17" t="s">
        <v>1</v>
      </c>
      <c r="C5" s="17"/>
      <c r="D5" s="17"/>
      <c r="E5" s="18" t="s">
        <v>2</v>
      </c>
      <c r="F5" s="19"/>
      <c r="G5" s="19"/>
      <c r="H5" s="19"/>
      <c r="I5" s="19"/>
      <c r="J5" s="20"/>
      <c r="K5" s="17"/>
      <c r="L5" s="17"/>
      <c r="M5" s="17"/>
      <c r="N5" s="17"/>
      <c r="O5" s="17" t="s">
        <v>3</v>
      </c>
      <c r="P5" s="18" t="s">
        <v>4</v>
      </c>
      <c r="Q5" s="21"/>
      <c r="R5" s="20"/>
      <c r="S5" s="22"/>
    </row>
    <row r="6" spans="1:19" ht="17.25" customHeight="1" hidden="1">
      <c r="A6" s="16"/>
      <c r="B6" s="17" t="s">
        <v>5</v>
      </c>
      <c r="C6" s="17"/>
      <c r="D6" s="17"/>
      <c r="E6" s="23" t="s">
        <v>6</v>
      </c>
      <c r="F6" s="17"/>
      <c r="G6" s="17"/>
      <c r="H6" s="17"/>
      <c r="I6" s="17"/>
      <c r="J6" s="24"/>
      <c r="K6" s="17"/>
      <c r="L6" s="17"/>
      <c r="M6" s="17"/>
      <c r="N6" s="17"/>
      <c r="O6" s="17"/>
      <c r="P6" s="25"/>
      <c r="Q6" s="26"/>
      <c r="R6" s="24"/>
      <c r="S6" s="22"/>
    </row>
    <row r="7" spans="1:19" ht="15.75" customHeight="1">
      <c r="A7" s="16"/>
      <c r="B7" s="17" t="s">
        <v>7</v>
      </c>
      <c r="C7" s="17"/>
      <c r="D7" s="17"/>
      <c r="E7" s="23" t="s">
        <v>8</v>
      </c>
      <c r="F7" s="17"/>
      <c r="G7" s="17"/>
      <c r="H7" s="17"/>
      <c r="I7" s="17"/>
      <c r="J7" s="24"/>
      <c r="K7" s="17"/>
      <c r="L7" s="17"/>
      <c r="M7" s="17"/>
      <c r="N7" s="17"/>
      <c r="O7" s="17" t="s">
        <v>9</v>
      </c>
      <c r="P7" s="23"/>
      <c r="Q7" s="26"/>
      <c r="R7" s="24"/>
      <c r="S7" s="22"/>
    </row>
    <row r="8" spans="1:19" ht="17.25" customHeight="1" hidden="1">
      <c r="A8" s="16"/>
      <c r="B8" s="17" t="s">
        <v>10</v>
      </c>
      <c r="C8" s="17"/>
      <c r="D8" s="17"/>
      <c r="E8" s="23" t="s">
        <v>11</v>
      </c>
      <c r="F8" s="17"/>
      <c r="G8" s="17"/>
      <c r="H8" s="17"/>
      <c r="I8" s="17"/>
      <c r="J8" s="24"/>
      <c r="K8" s="17"/>
      <c r="L8" s="17"/>
      <c r="M8" s="17"/>
      <c r="N8" s="17"/>
      <c r="O8" s="17"/>
      <c r="P8" s="25"/>
      <c r="Q8" s="26"/>
      <c r="R8" s="24"/>
      <c r="S8" s="22"/>
    </row>
    <row r="9" spans="1:19" ht="15.75" customHeight="1">
      <c r="A9" s="16"/>
      <c r="B9" s="17" t="s">
        <v>12</v>
      </c>
      <c r="C9" s="17"/>
      <c r="D9" s="17"/>
      <c r="E9" s="27" t="s">
        <v>4</v>
      </c>
      <c r="F9" s="28"/>
      <c r="G9" s="28"/>
      <c r="H9" s="28"/>
      <c r="I9" s="28"/>
      <c r="J9" s="29"/>
      <c r="K9" s="17"/>
      <c r="L9" s="17"/>
      <c r="M9" s="17"/>
      <c r="N9" s="17"/>
      <c r="O9" s="17" t="s">
        <v>13</v>
      </c>
      <c r="P9" s="30"/>
      <c r="Q9" s="31"/>
      <c r="R9" s="29"/>
      <c r="S9" s="22"/>
    </row>
    <row r="10" spans="1:19" ht="17.25" customHeight="1" hidden="1">
      <c r="A10" s="16"/>
      <c r="B10" s="17" t="s">
        <v>14</v>
      </c>
      <c r="C10" s="17"/>
      <c r="D10" s="17"/>
      <c r="E10" s="32" t="s">
        <v>4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6"/>
      <c r="Q10" s="26"/>
      <c r="R10" s="17"/>
      <c r="S10" s="22"/>
    </row>
    <row r="11" spans="1:19" ht="17.25" customHeight="1" hidden="1">
      <c r="A11" s="16"/>
      <c r="B11" s="17" t="s">
        <v>15</v>
      </c>
      <c r="C11" s="17"/>
      <c r="D11" s="17"/>
      <c r="E11" s="32" t="s">
        <v>4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6"/>
      <c r="Q11" s="26"/>
      <c r="R11" s="17"/>
      <c r="S11" s="22"/>
    </row>
    <row r="12" spans="1:19" ht="17.25" customHeight="1" hidden="1">
      <c r="A12" s="16"/>
      <c r="B12" s="17" t="s">
        <v>16</v>
      </c>
      <c r="C12" s="17"/>
      <c r="D12" s="17"/>
      <c r="E12" s="32" t="s">
        <v>4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6"/>
      <c r="Q12" s="26"/>
      <c r="R12" s="17"/>
      <c r="S12" s="22"/>
    </row>
    <row r="13" spans="1:19" ht="17.25" customHeight="1" hidden="1">
      <c r="A13" s="16"/>
      <c r="B13" s="17"/>
      <c r="C13" s="17"/>
      <c r="D13" s="17"/>
      <c r="E13" s="32" t="s">
        <v>4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6"/>
      <c r="R13" s="17"/>
      <c r="S13" s="22"/>
    </row>
    <row r="14" spans="1:19" ht="17.25" customHeight="1" hidden="1">
      <c r="A14" s="16"/>
      <c r="B14" s="17"/>
      <c r="C14" s="17"/>
      <c r="D14" s="17"/>
      <c r="E14" s="32" t="s">
        <v>4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6"/>
      <c r="R14" s="17"/>
      <c r="S14" s="22"/>
    </row>
    <row r="15" spans="1:19" ht="17.25" customHeight="1" hidden="1">
      <c r="A15" s="16"/>
      <c r="B15" s="17"/>
      <c r="C15" s="17"/>
      <c r="D15" s="17"/>
      <c r="E15" s="32" t="s">
        <v>4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6"/>
      <c r="R15" s="17"/>
      <c r="S15" s="22"/>
    </row>
    <row r="16" spans="1:19" ht="17.25" customHeight="1" hidden="1">
      <c r="A16" s="16"/>
      <c r="B16" s="17"/>
      <c r="C16" s="17"/>
      <c r="D16" s="17"/>
      <c r="E16" s="32" t="s">
        <v>4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6"/>
      <c r="R16" s="17"/>
      <c r="S16" s="22"/>
    </row>
    <row r="17" spans="1:19" ht="17.25" customHeight="1" hidden="1">
      <c r="A17" s="16"/>
      <c r="B17" s="17"/>
      <c r="C17" s="17"/>
      <c r="D17" s="17"/>
      <c r="E17" s="32" t="s">
        <v>4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6"/>
      <c r="R17" s="17"/>
      <c r="S17" s="22"/>
    </row>
    <row r="18" spans="1:19" ht="17.25" customHeight="1" hidden="1">
      <c r="A18" s="16"/>
      <c r="B18" s="17"/>
      <c r="C18" s="17"/>
      <c r="D18" s="17"/>
      <c r="E18" s="32" t="s">
        <v>4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6"/>
      <c r="R18" s="17"/>
      <c r="S18" s="22"/>
    </row>
    <row r="19" spans="1:19" ht="17.25" customHeight="1" hidden="1">
      <c r="A19" s="16"/>
      <c r="B19" s="17"/>
      <c r="C19" s="17"/>
      <c r="D19" s="17"/>
      <c r="E19" s="32" t="s">
        <v>4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6"/>
      <c r="R19" s="17"/>
      <c r="S19" s="22"/>
    </row>
    <row r="20" spans="1:19" ht="17.25" customHeight="1" hidden="1">
      <c r="A20" s="16"/>
      <c r="B20" s="17"/>
      <c r="C20" s="17"/>
      <c r="D20" s="17"/>
      <c r="E20" s="32" t="s">
        <v>4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6"/>
      <c r="R20" s="17"/>
      <c r="S20" s="22"/>
    </row>
    <row r="21" spans="1:19" ht="17.25" customHeight="1" hidden="1">
      <c r="A21" s="16"/>
      <c r="B21" s="17"/>
      <c r="C21" s="17"/>
      <c r="D21" s="17"/>
      <c r="E21" s="32" t="s">
        <v>4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6"/>
      <c r="R21" s="17"/>
      <c r="S21" s="22"/>
    </row>
    <row r="22" spans="1:19" ht="17.25" customHeight="1" hidden="1">
      <c r="A22" s="16"/>
      <c r="B22" s="17"/>
      <c r="C22" s="17"/>
      <c r="D22" s="17"/>
      <c r="E22" s="32" t="s">
        <v>4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6"/>
      <c r="R22" s="17"/>
      <c r="S22" s="22"/>
    </row>
    <row r="23" spans="1:19" ht="17.25" customHeight="1" hidden="1">
      <c r="A23" s="16"/>
      <c r="B23" s="17"/>
      <c r="C23" s="17"/>
      <c r="D23" s="17"/>
      <c r="E23" s="32" t="s">
        <v>4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6"/>
      <c r="R23" s="17"/>
      <c r="S23" s="22"/>
    </row>
    <row r="24" spans="1:19" ht="17.25" customHeight="1" hidden="1">
      <c r="A24" s="16"/>
      <c r="B24" s="17"/>
      <c r="C24" s="17"/>
      <c r="D24" s="17"/>
      <c r="E24" s="32" t="s">
        <v>4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6"/>
      <c r="Q24" s="26"/>
      <c r="R24" s="17"/>
      <c r="S24" s="22"/>
    </row>
    <row r="25" spans="1:19" ht="17.25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 t="s">
        <v>17</v>
      </c>
      <c r="P25" s="17" t="s">
        <v>18</v>
      </c>
      <c r="Q25" s="17"/>
      <c r="R25" s="17"/>
      <c r="S25" s="22"/>
    </row>
    <row r="26" spans="1:19" ht="17.25" customHeight="1">
      <c r="A26" s="16"/>
      <c r="B26" s="17" t="s">
        <v>19</v>
      </c>
      <c r="C26" s="17"/>
      <c r="D26" s="17"/>
      <c r="E26" s="18" t="s">
        <v>20</v>
      </c>
      <c r="F26" s="19"/>
      <c r="G26" s="19"/>
      <c r="H26" s="19"/>
      <c r="I26" s="19"/>
      <c r="J26" s="20"/>
      <c r="K26" s="17"/>
      <c r="L26" s="17"/>
      <c r="M26" s="17"/>
      <c r="N26" s="17"/>
      <c r="O26" s="33"/>
      <c r="P26" s="34"/>
      <c r="Q26" s="35"/>
      <c r="R26" s="36"/>
      <c r="S26" s="22"/>
    </row>
    <row r="27" spans="1:19" ht="17.25" customHeight="1">
      <c r="A27" s="16"/>
      <c r="B27" s="17" t="s">
        <v>21</v>
      </c>
      <c r="C27" s="17"/>
      <c r="D27" s="17"/>
      <c r="E27" s="23" t="s">
        <v>22</v>
      </c>
      <c r="F27" s="17"/>
      <c r="G27" s="17"/>
      <c r="H27" s="17"/>
      <c r="I27" s="17"/>
      <c r="J27" s="24"/>
      <c r="K27" s="17"/>
      <c r="L27" s="17"/>
      <c r="M27" s="17"/>
      <c r="N27" s="17"/>
      <c r="O27" s="33"/>
      <c r="P27" s="34"/>
      <c r="Q27" s="35"/>
      <c r="R27" s="36"/>
      <c r="S27" s="22"/>
    </row>
    <row r="28" spans="1:19" ht="17.25" customHeight="1">
      <c r="A28" s="16"/>
      <c r="B28" s="17" t="s">
        <v>23</v>
      </c>
      <c r="C28" s="17"/>
      <c r="D28" s="17"/>
      <c r="E28" s="23" t="s">
        <v>4</v>
      </c>
      <c r="F28" s="17"/>
      <c r="G28" s="17"/>
      <c r="H28" s="17"/>
      <c r="I28" s="17"/>
      <c r="J28" s="24"/>
      <c r="K28" s="17"/>
      <c r="L28" s="17"/>
      <c r="M28" s="17"/>
      <c r="N28" s="17"/>
      <c r="O28" s="33"/>
      <c r="P28" s="34"/>
      <c r="Q28" s="35"/>
      <c r="R28" s="36"/>
      <c r="S28" s="22"/>
    </row>
    <row r="29" spans="1:19" ht="17.25" customHeight="1">
      <c r="A29" s="16"/>
      <c r="B29" s="17"/>
      <c r="C29" s="17"/>
      <c r="D29" s="17"/>
      <c r="E29" s="30"/>
      <c r="F29" s="28"/>
      <c r="G29" s="28"/>
      <c r="H29" s="28"/>
      <c r="I29" s="28"/>
      <c r="J29" s="29"/>
      <c r="K29" s="17"/>
      <c r="L29" s="17"/>
      <c r="M29" s="17"/>
      <c r="N29" s="17"/>
      <c r="O29" s="26"/>
      <c r="P29" s="26"/>
      <c r="Q29" s="26"/>
      <c r="R29" s="17"/>
      <c r="S29" s="22"/>
    </row>
    <row r="30" spans="1:19" ht="17.25" customHeight="1">
      <c r="A30" s="16"/>
      <c r="B30" s="17"/>
      <c r="C30" s="17"/>
      <c r="D30" s="17"/>
      <c r="E30" s="37" t="s">
        <v>24</v>
      </c>
      <c r="F30" s="17"/>
      <c r="G30" s="17" t="s">
        <v>25</v>
      </c>
      <c r="H30" s="17"/>
      <c r="I30" s="17"/>
      <c r="J30" s="17"/>
      <c r="K30" s="17"/>
      <c r="L30" s="17"/>
      <c r="M30" s="17"/>
      <c r="N30" s="17"/>
      <c r="O30" s="37" t="s">
        <v>26</v>
      </c>
      <c r="P30" s="26"/>
      <c r="Q30" s="26"/>
      <c r="R30" s="38"/>
      <c r="S30" s="22"/>
    </row>
    <row r="31" spans="1:19" ht="17.25" customHeight="1">
      <c r="A31" s="16"/>
      <c r="B31" s="17"/>
      <c r="C31" s="17"/>
      <c r="D31" s="17"/>
      <c r="E31" s="33"/>
      <c r="F31" s="17"/>
      <c r="G31" s="34" t="s">
        <v>27</v>
      </c>
      <c r="H31" s="39"/>
      <c r="I31" s="40"/>
      <c r="J31" s="17"/>
      <c r="K31" s="17"/>
      <c r="L31" s="17"/>
      <c r="M31" s="17"/>
      <c r="N31" s="17"/>
      <c r="O31" s="41" t="s">
        <v>28</v>
      </c>
      <c r="P31" s="26"/>
      <c r="Q31" s="26"/>
      <c r="R31" s="42"/>
      <c r="S31" s="22"/>
    </row>
    <row r="32" spans="1:19" ht="8.2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ht="20.25" customHeight="1">
      <c r="A33" s="46"/>
      <c r="B33" s="47"/>
      <c r="C33" s="47"/>
      <c r="D33" s="47"/>
      <c r="E33" s="48" t="s">
        <v>29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</row>
    <row r="34" spans="1:19" ht="20.25" customHeight="1">
      <c r="A34" s="50" t="s">
        <v>30</v>
      </c>
      <c r="B34" s="51"/>
      <c r="C34" s="51"/>
      <c r="D34" s="52"/>
      <c r="E34" s="53" t="s">
        <v>31</v>
      </c>
      <c r="F34" s="52"/>
      <c r="G34" s="53" t="s">
        <v>32</v>
      </c>
      <c r="H34" s="51"/>
      <c r="I34" s="52"/>
      <c r="J34" s="53" t="s">
        <v>33</v>
      </c>
      <c r="K34" s="51"/>
      <c r="L34" s="53" t="s">
        <v>34</v>
      </c>
      <c r="M34" s="51"/>
      <c r="N34" s="51"/>
      <c r="O34" s="52"/>
      <c r="P34" s="53" t="s">
        <v>35</v>
      </c>
      <c r="Q34" s="51"/>
      <c r="R34" s="51"/>
      <c r="S34" s="54"/>
    </row>
    <row r="35" spans="1:19" ht="20.25" customHeight="1">
      <c r="A35" s="55"/>
      <c r="B35" s="56"/>
      <c r="C35" s="56"/>
      <c r="D35" s="57">
        <v>0</v>
      </c>
      <c r="E35" s="58">
        <f>IF(D35=0,0,R47/D35)</f>
        <v>0</v>
      </c>
      <c r="F35" s="59"/>
      <c r="G35" s="60"/>
      <c r="H35" s="56"/>
      <c r="I35" s="57">
        <v>0</v>
      </c>
      <c r="J35" s="58">
        <f>IF(I35=0,0,R47/I35)</f>
        <v>0</v>
      </c>
      <c r="K35" s="61"/>
      <c r="L35" s="60"/>
      <c r="M35" s="56"/>
      <c r="N35" s="56"/>
      <c r="O35" s="57">
        <v>0</v>
      </c>
      <c r="P35" s="60"/>
      <c r="Q35" s="56"/>
      <c r="R35" s="62">
        <f>IF(O35=0,0,R47/O35)</f>
        <v>0</v>
      </c>
      <c r="S35" s="63"/>
    </row>
    <row r="36" spans="1:19" ht="20.25" customHeight="1">
      <c r="A36" s="46"/>
      <c r="B36" s="47"/>
      <c r="C36" s="47"/>
      <c r="D36" s="47"/>
      <c r="E36" s="48" t="s">
        <v>36</v>
      </c>
      <c r="F36" s="47"/>
      <c r="G36" s="47"/>
      <c r="H36" s="47"/>
      <c r="I36" s="47"/>
      <c r="J36" s="64" t="s">
        <v>37</v>
      </c>
      <c r="K36" s="47"/>
      <c r="L36" s="47"/>
      <c r="M36" s="47"/>
      <c r="N36" s="47"/>
      <c r="O36" s="47"/>
      <c r="P36" s="47"/>
      <c r="Q36" s="47"/>
      <c r="R36" s="47"/>
      <c r="S36" s="49"/>
    </row>
    <row r="37" spans="1:19" ht="20.25" customHeight="1">
      <c r="A37" s="65" t="s">
        <v>38</v>
      </c>
      <c r="B37" s="66"/>
      <c r="C37" s="67" t="s">
        <v>39</v>
      </c>
      <c r="D37" s="68"/>
      <c r="E37" s="68"/>
      <c r="F37" s="69"/>
      <c r="G37" s="65" t="s">
        <v>40</v>
      </c>
      <c r="H37" s="70"/>
      <c r="I37" s="67" t="s">
        <v>41</v>
      </c>
      <c r="J37" s="68"/>
      <c r="K37" s="68"/>
      <c r="L37" s="65" t="s">
        <v>42</v>
      </c>
      <c r="M37" s="70"/>
      <c r="N37" s="67" t="s">
        <v>43</v>
      </c>
      <c r="O37" s="68"/>
      <c r="P37" s="68"/>
      <c r="Q37" s="68"/>
      <c r="R37" s="68"/>
      <c r="S37" s="69"/>
    </row>
    <row r="38" spans="1:19" ht="20.25" customHeight="1">
      <c r="A38" s="71">
        <v>1</v>
      </c>
      <c r="B38" s="72" t="s">
        <v>44</v>
      </c>
      <c r="C38" s="20"/>
      <c r="D38" s="73" t="s">
        <v>45</v>
      </c>
      <c r="E38" s="74"/>
      <c r="F38" s="75"/>
      <c r="G38" s="71">
        <v>8</v>
      </c>
      <c r="H38" s="76" t="s">
        <v>46</v>
      </c>
      <c r="I38" s="36"/>
      <c r="J38" s="77">
        <v>0</v>
      </c>
      <c r="K38" s="78"/>
      <c r="L38" s="71">
        <v>13</v>
      </c>
      <c r="M38" s="34" t="s">
        <v>47</v>
      </c>
      <c r="N38" s="39"/>
      <c r="O38" s="39"/>
      <c r="P38" s="79">
        <f>M48</f>
        <v>20</v>
      </c>
      <c r="Q38" s="80" t="s">
        <v>48</v>
      </c>
      <c r="R38" s="74">
        <v>0</v>
      </c>
      <c r="S38" s="75"/>
    </row>
    <row r="39" spans="1:19" ht="20.25" customHeight="1">
      <c r="A39" s="71">
        <v>2</v>
      </c>
      <c r="B39" s="81"/>
      <c r="C39" s="29"/>
      <c r="D39" s="73" t="s">
        <v>49</v>
      </c>
      <c r="E39" s="74"/>
      <c r="F39" s="75"/>
      <c r="G39" s="71">
        <v>9</v>
      </c>
      <c r="H39" s="17" t="s">
        <v>50</v>
      </c>
      <c r="I39" s="73"/>
      <c r="J39" s="77">
        <v>0</v>
      </c>
      <c r="K39" s="78"/>
      <c r="L39" s="71">
        <v>14</v>
      </c>
      <c r="M39" s="34" t="s">
        <v>51</v>
      </c>
      <c r="N39" s="39"/>
      <c r="O39" s="39"/>
      <c r="P39" s="79">
        <f>M48</f>
        <v>20</v>
      </c>
      <c r="Q39" s="80" t="s">
        <v>48</v>
      </c>
      <c r="R39" s="74">
        <v>0</v>
      </c>
      <c r="S39" s="75"/>
    </row>
    <row r="40" spans="1:19" ht="20.25" customHeight="1">
      <c r="A40" s="71">
        <v>3</v>
      </c>
      <c r="B40" s="72" t="s">
        <v>52</v>
      </c>
      <c r="C40" s="20"/>
      <c r="D40" s="73" t="s">
        <v>45</v>
      </c>
      <c r="E40" s="74"/>
      <c r="F40" s="75"/>
      <c r="G40" s="71">
        <v>10</v>
      </c>
      <c r="H40" s="76" t="s">
        <v>53</v>
      </c>
      <c r="I40" s="36"/>
      <c r="J40" s="77">
        <v>0</v>
      </c>
      <c r="K40" s="78"/>
      <c r="L40" s="71">
        <v>15</v>
      </c>
      <c r="M40" s="34" t="s">
        <v>54</v>
      </c>
      <c r="N40" s="39"/>
      <c r="O40" s="39"/>
      <c r="P40" s="79">
        <f>M48</f>
        <v>20</v>
      </c>
      <c r="Q40" s="80" t="s">
        <v>48</v>
      </c>
      <c r="R40" s="74">
        <v>0</v>
      </c>
      <c r="S40" s="75"/>
    </row>
    <row r="41" spans="1:19" ht="20.25" customHeight="1">
      <c r="A41" s="71">
        <v>4</v>
      </c>
      <c r="B41" s="81"/>
      <c r="C41" s="29"/>
      <c r="D41" s="73" t="s">
        <v>49</v>
      </c>
      <c r="E41" s="74"/>
      <c r="F41" s="75"/>
      <c r="G41" s="71">
        <v>11</v>
      </c>
      <c r="H41" s="76"/>
      <c r="I41" s="36"/>
      <c r="J41" s="77">
        <v>0</v>
      </c>
      <c r="K41" s="78"/>
      <c r="L41" s="71">
        <v>16</v>
      </c>
      <c r="M41" s="34" t="s">
        <v>55</v>
      </c>
      <c r="N41" s="39"/>
      <c r="O41" s="39"/>
      <c r="P41" s="79">
        <f>M48</f>
        <v>20</v>
      </c>
      <c r="Q41" s="80" t="s">
        <v>48</v>
      </c>
      <c r="R41" s="74">
        <v>0</v>
      </c>
      <c r="S41" s="75"/>
    </row>
    <row r="42" spans="1:19" ht="20.25" customHeight="1">
      <c r="A42" s="71">
        <v>5</v>
      </c>
      <c r="B42" s="72" t="s">
        <v>56</v>
      </c>
      <c r="C42" s="20"/>
      <c r="D42" s="73" t="s">
        <v>45</v>
      </c>
      <c r="E42" s="74"/>
      <c r="F42" s="75"/>
      <c r="G42" s="82"/>
      <c r="H42" s="39"/>
      <c r="I42" s="36"/>
      <c r="J42" s="83"/>
      <c r="K42" s="78"/>
      <c r="L42" s="71">
        <v>17</v>
      </c>
      <c r="M42" s="34" t="s">
        <v>57</v>
      </c>
      <c r="N42" s="39"/>
      <c r="O42" s="39"/>
      <c r="P42" s="79">
        <f>M48</f>
        <v>20</v>
      </c>
      <c r="Q42" s="80" t="s">
        <v>48</v>
      </c>
      <c r="R42" s="74">
        <v>0</v>
      </c>
      <c r="S42" s="75"/>
    </row>
    <row r="43" spans="1:19" ht="20.25" customHeight="1">
      <c r="A43" s="71">
        <v>6</v>
      </c>
      <c r="B43" s="81"/>
      <c r="C43" s="29"/>
      <c r="D43" s="73" t="s">
        <v>49</v>
      </c>
      <c r="E43" s="74"/>
      <c r="F43" s="75"/>
      <c r="G43" s="82"/>
      <c r="H43" s="39"/>
      <c r="I43" s="36"/>
      <c r="J43" s="83"/>
      <c r="K43" s="78"/>
      <c r="L43" s="71">
        <v>18</v>
      </c>
      <c r="M43" s="76" t="s">
        <v>58</v>
      </c>
      <c r="N43" s="39"/>
      <c r="O43" s="39"/>
      <c r="P43" s="39"/>
      <c r="Q43" s="39"/>
      <c r="R43" s="74"/>
      <c r="S43" s="75"/>
    </row>
    <row r="44" spans="1:19" ht="20.25" customHeight="1">
      <c r="A44" s="71">
        <v>7</v>
      </c>
      <c r="B44" s="84" t="s">
        <v>59</v>
      </c>
      <c r="C44" s="39"/>
      <c r="D44" s="36"/>
      <c r="E44" s="85"/>
      <c r="F44" s="49"/>
      <c r="G44" s="71">
        <v>12</v>
      </c>
      <c r="H44" s="84" t="s">
        <v>60</v>
      </c>
      <c r="I44" s="36"/>
      <c r="J44" s="86">
        <f>SUM(J38:J41)</f>
        <v>0</v>
      </c>
      <c r="K44" s="87"/>
      <c r="L44" s="71">
        <v>19</v>
      </c>
      <c r="M44" s="84" t="s">
        <v>61</v>
      </c>
      <c r="N44" s="39"/>
      <c r="O44" s="39"/>
      <c r="P44" s="39"/>
      <c r="Q44" s="75"/>
      <c r="R44" s="85">
        <f>SUM(R38:R43)</f>
        <v>0</v>
      </c>
      <c r="S44" s="49"/>
    </row>
    <row r="45" spans="1:19" ht="20.25" customHeight="1">
      <c r="A45" s="88">
        <v>20</v>
      </c>
      <c r="B45" s="89" t="s">
        <v>62</v>
      </c>
      <c r="C45" s="90"/>
      <c r="D45" s="91"/>
      <c r="E45" s="92"/>
      <c r="F45" s="45"/>
      <c r="G45" s="88">
        <v>21</v>
      </c>
      <c r="H45" s="89" t="s">
        <v>63</v>
      </c>
      <c r="I45" s="91"/>
      <c r="J45" s="93">
        <v>0</v>
      </c>
      <c r="K45" s="94">
        <f>M48</f>
        <v>20</v>
      </c>
      <c r="L45" s="88">
        <v>22</v>
      </c>
      <c r="M45" s="89" t="s">
        <v>64</v>
      </c>
      <c r="N45" s="90"/>
      <c r="O45" s="44"/>
      <c r="P45" s="44"/>
      <c r="Q45" s="44"/>
      <c r="R45" s="92"/>
      <c r="S45" s="45"/>
    </row>
    <row r="46" spans="1:19" ht="20.25" customHeight="1">
      <c r="A46" s="95" t="s">
        <v>21</v>
      </c>
      <c r="B46" s="14"/>
      <c r="C46" s="14"/>
      <c r="D46" s="14"/>
      <c r="E46" s="14"/>
      <c r="F46" s="96"/>
      <c r="G46" s="97"/>
      <c r="H46" s="14"/>
      <c r="I46" s="14"/>
      <c r="J46" s="14"/>
      <c r="K46" s="14"/>
      <c r="L46" s="65" t="s">
        <v>65</v>
      </c>
      <c r="M46" s="52"/>
      <c r="N46" s="67" t="s">
        <v>66</v>
      </c>
      <c r="O46" s="51"/>
      <c r="P46" s="51"/>
      <c r="Q46" s="51"/>
      <c r="R46" s="51"/>
      <c r="S46" s="54"/>
    </row>
    <row r="47" spans="1:19" ht="20.25" customHeight="1">
      <c r="A47" s="16"/>
      <c r="B47" s="17"/>
      <c r="C47" s="17"/>
      <c r="D47" s="17"/>
      <c r="E47" s="17"/>
      <c r="F47" s="24"/>
      <c r="G47" s="98"/>
      <c r="H47" s="17"/>
      <c r="I47" s="17"/>
      <c r="J47" s="17"/>
      <c r="K47" s="17"/>
      <c r="L47" s="71">
        <v>23</v>
      </c>
      <c r="M47" s="76" t="s">
        <v>67</v>
      </c>
      <c r="N47" s="39"/>
      <c r="O47" s="39"/>
      <c r="P47" s="39"/>
      <c r="Q47" s="75"/>
      <c r="R47" s="85"/>
      <c r="S47" s="49"/>
    </row>
    <row r="48" spans="1:19" ht="20.25" customHeight="1">
      <c r="A48" s="99" t="s">
        <v>68</v>
      </c>
      <c r="B48" s="28"/>
      <c r="C48" s="28"/>
      <c r="D48" s="28"/>
      <c r="E48" s="28"/>
      <c r="F48" s="29"/>
      <c r="G48" s="100" t="s">
        <v>69</v>
      </c>
      <c r="H48" s="28"/>
      <c r="I48" s="28"/>
      <c r="J48" s="28"/>
      <c r="K48" s="28"/>
      <c r="L48" s="71">
        <v>24</v>
      </c>
      <c r="M48" s="101">
        <v>20</v>
      </c>
      <c r="N48" s="36" t="s">
        <v>48</v>
      </c>
      <c r="O48" s="102" t="e">
        <f>R47-O49</f>
        <v>#REF!</v>
      </c>
      <c r="P48" s="28" t="s">
        <v>70</v>
      </c>
      <c r="Q48" s="28"/>
      <c r="R48" s="103"/>
      <c r="S48" s="104"/>
    </row>
    <row r="49" spans="1:19" ht="20.25" customHeight="1">
      <c r="A49" s="105" t="s">
        <v>19</v>
      </c>
      <c r="B49" s="19"/>
      <c r="C49" s="19"/>
      <c r="D49" s="19"/>
      <c r="E49" s="19"/>
      <c r="F49" s="20"/>
      <c r="G49" s="106"/>
      <c r="H49" s="19"/>
      <c r="I49" s="19"/>
      <c r="J49" s="19"/>
      <c r="K49" s="19"/>
      <c r="L49" s="71">
        <v>25</v>
      </c>
      <c r="M49" s="101">
        <v>20</v>
      </c>
      <c r="N49" s="36" t="s">
        <v>48</v>
      </c>
      <c r="O49" s="102" t="e">
        <f>ROUND(SUMIF(Rozpocet!L14:L115,M49,Rozpocet!#REF!)+SUMIF(P38:P42,M49,R38:R42)+IF(K45=M49,J45,0),2)</f>
        <v>#REF!</v>
      </c>
      <c r="P49" s="39" t="s">
        <v>70</v>
      </c>
      <c r="Q49" s="39"/>
      <c r="R49" s="74"/>
      <c r="S49" s="75"/>
    </row>
    <row r="50" spans="1:19" ht="20.25" customHeight="1">
      <c r="A50" s="16"/>
      <c r="B50" s="17"/>
      <c r="C50" s="17"/>
      <c r="D50" s="17"/>
      <c r="E50" s="17"/>
      <c r="F50" s="24"/>
      <c r="G50" s="98"/>
      <c r="H50" s="17"/>
      <c r="I50" s="17"/>
      <c r="J50" s="17"/>
      <c r="K50" s="17"/>
      <c r="L50" s="88">
        <v>26</v>
      </c>
      <c r="M50" s="107" t="s">
        <v>71</v>
      </c>
      <c r="N50" s="90"/>
      <c r="O50" s="90"/>
      <c r="P50" s="90"/>
      <c r="Q50" s="44"/>
      <c r="R50" s="108"/>
      <c r="S50" s="109"/>
    </row>
    <row r="51" spans="1:19" ht="20.25" customHeight="1">
      <c r="A51" s="99" t="s">
        <v>72</v>
      </c>
      <c r="B51" s="28"/>
      <c r="C51" s="28"/>
      <c r="D51" s="28"/>
      <c r="E51" s="28"/>
      <c r="F51" s="29"/>
      <c r="G51" s="100" t="s">
        <v>69</v>
      </c>
      <c r="H51" s="28"/>
      <c r="I51" s="28"/>
      <c r="J51" s="28"/>
      <c r="K51" s="28"/>
      <c r="L51" s="65" t="s">
        <v>73</v>
      </c>
      <c r="M51" s="52"/>
      <c r="N51" s="67" t="s">
        <v>74</v>
      </c>
      <c r="O51" s="51"/>
      <c r="P51" s="51"/>
      <c r="Q51" s="51"/>
      <c r="R51" s="110"/>
      <c r="S51" s="54"/>
    </row>
    <row r="52" spans="1:19" ht="20.25" customHeight="1">
      <c r="A52" s="105" t="s">
        <v>23</v>
      </c>
      <c r="B52" s="19"/>
      <c r="C52" s="19"/>
      <c r="D52" s="19"/>
      <c r="E52" s="19"/>
      <c r="F52" s="20"/>
      <c r="G52" s="106"/>
      <c r="H52" s="19"/>
      <c r="I52" s="19"/>
      <c r="J52" s="19"/>
      <c r="K52" s="19"/>
      <c r="L52" s="71">
        <v>27</v>
      </c>
      <c r="M52" s="76" t="s">
        <v>75</v>
      </c>
      <c r="N52" s="39"/>
      <c r="O52" s="39"/>
      <c r="P52" s="39"/>
      <c r="Q52" s="36"/>
      <c r="R52" s="74">
        <v>0</v>
      </c>
      <c r="S52" s="75"/>
    </row>
    <row r="53" spans="1:19" ht="20.25" customHeight="1">
      <c r="A53" s="16"/>
      <c r="B53" s="17"/>
      <c r="C53" s="17"/>
      <c r="D53" s="17"/>
      <c r="E53" s="17"/>
      <c r="F53" s="24"/>
      <c r="G53" s="98"/>
      <c r="H53" s="17"/>
      <c r="I53" s="17"/>
      <c r="J53" s="17"/>
      <c r="K53" s="17"/>
      <c r="L53" s="71">
        <v>28</v>
      </c>
      <c r="M53" s="76" t="s">
        <v>76</v>
      </c>
      <c r="N53" s="39"/>
      <c r="O53" s="39"/>
      <c r="P53" s="39"/>
      <c r="Q53" s="36"/>
      <c r="R53" s="74">
        <v>0</v>
      </c>
      <c r="S53" s="75"/>
    </row>
    <row r="54" spans="1:19" ht="20.25" customHeight="1">
      <c r="A54" s="111" t="s">
        <v>68</v>
      </c>
      <c r="B54" s="44"/>
      <c r="C54" s="44"/>
      <c r="D54" s="44"/>
      <c r="E54" s="44"/>
      <c r="F54" s="112"/>
      <c r="G54" s="113" t="s">
        <v>69</v>
      </c>
      <c r="H54" s="44"/>
      <c r="I54" s="44"/>
      <c r="J54" s="44"/>
      <c r="K54" s="44"/>
      <c r="L54" s="88">
        <v>29</v>
      </c>
      <c r="M54" s="89" t="s">
        <v>77</v>
      </c>
      <c r="N54" s="90"/>
      <c r="O54" s="90"/>
      <c r="P54" s="90"/>
      <c r="Q54" s="91"/>
      <c r="R54" s="58">
        <v>0</v>
      </c>
      <c r="S54" s="114"/>
    </row>
  </sheetData>
  <sheetProtection/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C14" sqref="C14:C23"/>
    </sheetView>
  </sheetViews>
  <sheetFormatPr defaultColWidth="9.140625" defaultRowHeight="12.75" customHeight="1"/>
  <cols>
    <col min="1" max="1" width="12.7109375" style="2" customWidth="1"/>
    <col min="2" max="2" width="55.7109375" style="2" customWidth="1"/>
    <col min="3" max="3" width="13.57421875" style="2" customWidth="1"/>
    <col min="4" max="5" width="13.8515625" style="2" hidden="1" customWidth="1"/>
    <col min="6" max="16384" width="9.140625" style="2" customWidth="1"/>
  </cols>
  <sheetData>
    <row r="1" spans="1:5" ht="18" customHeight="1">
      <c r="A1" s="115" t="s">
        <v>78</v>
      </c>
      <c r="B1" s="116"/>
      <c r="C1" s="116"/>
      <c r="D1" s="116"/>
      <c r="E1" s="116"/>
    </row>
    <row r="2" spans="1:5" ht="12" customHeight="1">
      <c r="A2" s="117" t="s">
        <v>79</v>
      </c>
      <c r="B2" s="118" t="str">
        <f>'Krycí list'!E5</f>
        <v>Kanalizácia mesta Turzovka - predĺženie Turkov</v>
      </c>
      <c r="C2" s="119"/>
      <c r="D2" s="119"/>
      <c r="E2" s="119"/>
    </row>
    <row r="3" spans="1:5" ht="12" customHeight="1">
      <c r="A3" s="117" t="s">
        <v>80</v>
      </c>
      <c r="B3" s="118" t="str">
        <f>'Krycí list'!E7</f>
        <v>SO 01 - Predĺženie Turkov</v>
      </c>
      <c r="C3" s="120"/>
      <c r="D3" s="118"/>
      <c r="E3" s="121"/>
    </row>
    <row r="4" spans="1:5" ht="12" customHeight="1">
      <c r="A4" s="117" t="s">
        <v>81</v>
      </c>
      <c r="B4" s="118" t="str">
        <f>'Krycí list'!E9</f>
        <v> </v>
      </c>
      <c r="C4" s="120"/>
      <c r="D4" s="118"/>
      <c r="E4" s="121"/>
    </row>
    <row r="5" spans="1:5" ht="12" customHeight="1">
      <c r="A5" s="118" t="s">
        <v>82</v>
      </c>
      <c r="B5" s="118" t="str">
        <f>'Krycí list'!P5</f>
        <v> </v>
      </c>
      <c r="C5" s="120"/>
      <c r="D5" s="118"/>
      <c r="E5" s="121"/>
    </row>
    <row r="6" spans="1:5" ht="6" customHeight="1">
      <c r="A6" s="118"/>
      <c r="B6" s="118"/>
      <c r="C6" s="120"/>
      <c r="D6" s="118"/>
      <c r="E6" s="121"/>
    </row>
    <row r="7" spans="1:5" ht="12" customHeight="1">
      <c r="A7" s="118" t="s">
        <v>83</v>
      </c>
      <c r="B7" s="118" t="str">
        <f>'Krycí list'!E26</f>
        <v>Mesto Turzovka</v>
      </c>
      <c r="C7" s="120"/>
      <c r="D7" s="118"/>
      <c r="E7" s="121"/>
    </row>
    <row r="8" spans="1:5" ht="12" customHeight="1">
      <c r="A8" s="118" t="s">
        <v>84</v>
      </c>
      <c r="B8" s="118" t="str">
        <f>'Krycí list'!E28</f>
        <v> </v>
      </c>
      <c r="C8" s="120"/>
      <c r="D8" s="118"/>
      <c r="E8" s="121"/>
    </row>
    <row r="9" spans="1:5" ht="12" customHeight="1">
      <c r="A9" s="118" t="s">
        <v>85</v>
      </c>
      <c r="B9" s="118" t="s">
        <v>28</v>
      </c>
      <c r="C9" s="120"/>
      <c r="D9" s="118"/>
      <c r="E9" s="121"/>
    </row>
    <row r="10" spans="1:5" ht="6" customHeight="1">
      <c r="A10" s="116"/>
      <c r="B10" s="116"/>
      <c r="C10" s="116"/>
      <c r="D10" s="116"/>
      <c r="E10" s="116"/>
    </row>
    <row r="11" spans="1:5" ht="12" customHeight="1">
      <c r="A11" s="122" t="s">
        <v>86</v>
      </c>
      <c r="B11" s="123" t="s">
        <v>87</v>
      </c>
      <c r="C11" s="124" t="s">
        <v>88</v>
      </c>
      <c r="D11" s="125" t="s">
        <v>89</v>
      </c>
      <c r="E11" s="124" t="s">
        <v>90</v>
      </c>
    </row>
    <row r="12" spans="1:5" ht="12" customHeight="1">
      <c r="A12" s="126">
        <v>1</v>
      </c>
      <c r="B12" s="127">
        <v>2</v>
      </c>
      <c r="C12" s="128">
        <v>3</v>
      </c>
      <c r="D12" s="129">
        <v>4</v>
      </c>
      <c r="E12" s="128">
        <v>5</v>
      </c>
    </row>
    <row r="13" spans="1:5" ht="3.75" customHeight="1">
      <c r="A13" s="130"/>
      <c r="B13" s="130"/>
      <c r="C13" s="130"/>
      <c r="D13" s="130"/>
      <c r="E13" s="130"/>
    </row>
    <row r="14" spans="1:5" s="131" customFormat="1" ht="12.75" customHeight="1">
      <c r="A14" s="132" t="str">
        <f>Rozpocet!D14</f>
        <v>HSV</v>
      </c>
      <c r="B14" s="133" t="str">
        <f>Rozpocet!E14</f>
        <v>Práce a dodávky HSV</v>
      </c>
      <c r="C14" s="134"/>
      <c r="D14" s="134">
        <f>Rozpocet!I14</f>
        <v>185.9505731465</v>
      </c>
      <c r="E14" s="134">
        <f>Rozpocet!K14</f>
        <v>8.873344</v>
      </c>
    </row>
    <row r="15" spans="1:5" s="131" customFormat="1" ht="12.75" customHeight="1">
      <c r="A15" s="135" t="str">
        <f>Rozpocet!D15</f>
        <v>1</v>
      </c>
      <c r="B15" s="136" t="str">
        <f>Rozpocet!E15</f>
        <v>Zemné práce</v>
      </c>
      <c r="C15" s="137"/>
      <c r="D15" s="137">
        <f>Rozpocet!I15</f>
        <v>81.74143495850001</v>
      </c>
      <c r="E15" s="137">
        <f>Rozpocet!K15</f>
        <v>8.873344</v>
      </c>
    </row>
    <row r="16" spans="1:5" s="131" customFormat="1" ht="12.75" customHeight="1">
      <c r="A16" s="135" t="str">
        <f>Rozpocet!D64</f>
        <v>4</v>
      </c>
      <c r="B16" s="136" t="str">
        <f>Rozpocet!E64</f>
        <v>Vodorovné konštrukcie</v>
      </c>
      <c r="C16" s="137"/>
      <c r="D16" s="137">
        <f>Rozpocet!I64</f>
        <v>22.03503358</v>
      </c>
      <c r="E16" s="137">
        <f>Rozpocet!K64</f>
        <v>0</v>
      </c>
    </row>
    <row r="17" spans="1:5" s="131" customFormat="1" ht="12.75" customHeight="1">
      <c r="A17" s="135" t="str">
        <f>Rozpocet!D67</f>
        <v>5</v>
      </c>
      <c r="B17" s="136" t="str">
        <f>Rozpocet!E67</f>
        <v>Komunikácie</v>
      </c>
      <c r="C17" s="137"/>
      <c r="D17" s="137">
        <f>Rozpocet!I67</f>
        <v>67.07138956</v>
      </c>
      <c r="E17" s="137">
        <f>Rozpocet!K67</f>
        <v>0</v>
      </c>
    </row>
    <row r="18" spans="1:5" s="131" customFormat="1" ht="12.75" customHeight="1">
      <c r="A18" s="135" t="str">
        <f>Rozpocet!D74</f>
        <v>8</v>
      </c>
      <c r="B18" s="136" t="str">
        <f>Rozpocet!E74</f>
        <v>Rúrové vedenie</v>
      </c>
      <c r="C18" s="137"/>
      <c r="D18" s="137">
        <f>Rozpocet!I74</f>
        <v>14.845339048000001</v>
      </c>
      <c r="E18" s="137">
        <f>Rozpocet!K74</f>
        <v>0</v>
      </c>
    </row>
    <row r="19" spans="1:5" s="131" customFormat="1" ht="12.75" customHeight="1">
      <c r="A19" s="135" t="str">
        <f>Rozpocet!D102</f>
        <v>9</v>
      </c>
      <c r="B19" s="136" t="str">
        <f>Rozpocet!E102</f>
        <v>Ostatné konštrukcie a práce-búranie</v>
      </c>
      <c r="C19" s="137"/>
      <c r="D19" s="137">
        <f>Rozpocet!I102</f>
        <v>0.257376</v>
      </c>
      <c r="E19" s="137">
        <f>Rozpocet!K102</f>
        <v>0</v>
      </c>
    </row>
    <row r="20" spans="1:5" s="131" customFormat="1" ht="12.75" customHeight="1">
      <c r="A20" s="135" t="str">
        <f>Rozpocet!D109</f>
        <v>99</v>
      </c>
      <c r="B20" s="136" t="str">
        <f>Rozpocet!E109</f>
        <v>Presun hmôt HSV</v>
      </c>
      <c r="C20" s="137"/>
      <c r="D20" s="137">
        <f>Rozpocet!I109</f>
        <v>0</v>
      </c>
      <c r="E20" s="137">
        <f>Rozpocet!K109</f>
        <v>0</v>
      </c>
    </row>
    <row r="21" spans="1:5" s="131" customFormat="1" ht="12.75" customHeight="1">
      <c r="A21" s="132" t="str">
        <f>Rozpocet!D111</f>
        <v>M</v>
      </c>
      <c r="B21" s="133" t="str">
        <f>Rozpocet!E111</f>
        <v>Práce a dodávky M</v>
      </c>
      <c r="C21" s="134"/>
      <c r="D21" s="134">
        <f>Rozpocet!I111</f>
        <v>0.366903966</v>
      </c>
      <c r="E21" s="134">
        <f>Rozpocet!K111</f>
        <v>0</v>
      </c>
    </row>
    <row r="22" spans="1:5" s="131" customFormat="1" ht="12.75" customHeight="1">
      <c r="A22" s="135" t="str">
        <f>Rozpocet!D112</f>
        <v>23-M</v>
      </c>
      <c r="B22" s="136" t="str">
        <f>Rozpocet!E112</f>
        <v>Montáže potrubia</v>
      </c>
      <c r="C22" s="137"/>
      <c r="D22" s="137">
        <f>Rozpocet!I112</f>
        <v>0.366903966</v>
      </c>
      <c r="E22" s="137">
        <f>Rozpocet!K112</f>
        <v>0</v>
      </c>
    </row>
    <row r="23" spans="2:5" s="138" customFormat="1" ht="12.75" customHeight="1">
      <c r="B23" s="139" t="s">
        <v>91</v>
      </c>
      <c r="C23" s="140"/>
      <c r="D23" s="140">
        <f>Rozpocet!I115</f>
        <v>186.3174771125</v>
      </c>
      <c r="E23" s="140">
        <f>Rozpocet!K115</f>
        <v>8.873344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5"/>
  <sheetViews>
    <sheetView showGridLines="0" tabSelected="1" zoomScalePageLayoutView="0" workbookViewId="0" topLeftCell="A1">
      <pane ySplit="13" topLeftCell="A119" activePane="bottomLeft" state="frozen"/>
      <selection pane="topLeft" activeCell="A1" sqref="A1"/>
      <selection pane="bottomLeft" activeCell="A1" sqref="A1:D1"/>
    </sheetView>
  </sheetViews>
  <sheetFormatPr defaultColWidth="9.140625" defaultRowHeight="11.25" customHeight="1"/>
  <cols>
    <col min="1" max="1" width="5.7109375" style="2" customWidth="1"/>
    <col min="2" max="2" width="4.57421875" style="2" customWidth="1"/>
    <col min="3" max="3" width="4.7109375" style="2" customWidth="1"/>
    <col min="4" max="4" width="12.7109375" style="2" customWidth="1"/>
    <col min="5" max="5" width="55.7109375" style="2" customWidth="1"/>
    <col min="6" max="6" width="4.7109375" style="2" customWidth="1"/>
    <col min="7" max="7" width="9.57421875" style="2" customWidth="1"/>
    <col min="8" max="8" width="10.7109375" style="2" hidden="1" customWidth="1"/>
    <col min="9" max="9" width="10.8515625" style="2" hidden="1" customWidth="1"/>
    <col min="10" max="10" width="9.7109375" style="2" hidden="1" customWidth="1"/>
    <col min="11" max="11" width="11.57421875" style="2" hidden="1" customWidth="1"/>
    <col min="12" max="12" width="6.00390625" style="2" customWidth="1"/>
    <col min="13" max="13" width="6.7109375" style="2" hidden="1" customWidth="1"/>
    <col min="14" max="14" width="7.140625" style="2" hidden="1" customWidth="1"/>
    <col min="15" max="16" width="9.140625" style="2" hidden="1" customWidth="1"/>
    <col min="17" max="16384" width="9.140625" style="2" customWidth="1"/>
  </cols>
  <sheetData>
    <row r="1" spans="1:14" ht="18" customHeight="1">
      <c r="A1" s="115" t="s">
        <v>337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  <c r="N1" s="142"/>
    </row>
    <row r="2" spans="1:14" ht="11.25" customHeight="1">
      <c r="A2" s="117" t="s">
        <v>79</v>
      </c>
      <c r="B2" s="118"/>
      <c r="C2" s="118" t="str">
        <f>'Krycí list'!E5</f>
        <v>Kanalizácia mesta Turzovka - predĺženie Turkov</v>
      </c>
      <c r="D2" s="118"/>
      <c r="E2" s="118"/>
      <c r="F2" s="118"/>
      <c r="G2" s="118"/>
      <c r="H2" s="118"/>
      <c r="I2" s="118"/>
      <c r="J2" s="141"/>
      <c r="K2" s="141"/>
      <c r="L2" s="141"/>
      <c r="M2" s="142"/>
      <c r="N2" s="142"/>
    </row>
    <row r="3" spans="1:14" ht="11.25" customHeight="1">
      <c r="A3" s="117" t="s">
        <v>80</v>
      </c>
      <c r="B3" s="118"/>
      <c r="C3" s="118" t="str">
        <f>'Krycí list'!E7</f>
        <v>SO 01 - Predĺženie Turkov</v>
      </c>
      <c r="D3" s="118"/>
      <c r="E3" s="118"/>
      <c r="F3" s="118"/>
      <c r="G3" s="118"/>
      <c r="H3" s="118"/>
      <c r="I3" s="118"/>
      <c r="J3" s="141"/>
      <c r="K3" s="141"/>
      <c r="L3" s="141"/>
      <c r="M3" s="142"/>
      <c r="N3" s="142"/>
    </row>
    <row r="4" spans="1:14" ht="11.25" customHeight="1">
      <c r="A4" s="117" t="s">
        <v>81</v>
      </c>
      <c r="B4" s="118"/>
      <c r="C4" s="118" t="str">
        <f>'Krycí list'!E9</f>
        <v> </v>
      </c>
      <c r="D4" s="118"/>
      <c r="E4" s="118"/>
      <c r="F4" s="118"/>
      <c r="G4" s="118"/>
      <c r="H4" s="118"/>
      <c r="I4" s="118"/>
      <c r="J4" s="141"/>
      <c r="K4" s="141"/>
      <c r="L4" s="141"/>
      <c r="M4" s="142"/>
      <c r="N4" s="142"/>
    </row>
    <row r="5" spans="1:14" ht="11.25" customHeight="1">
      <c r="A5" s="118" t="s">
        <v>92</v>
      </c>
      <c r="B5" s="118"/>
      <c r="C5" s="118" t="str">
        <f>'Krycí list'!P5</f>
        <v> </v>
      </c>
      <c r="D5" s="118"/>
      <c r="E5" s="118"/>
      <c r="F5" s="118"/>
      <c r="G5" s="118"/>
      <c r="H5" s="118"/>
      <c r="I5" s="118"/>
      <c r="J5" s="141"/>
      <c r="K5" s="141"/>
      <c r="L5" s="141"/>
      <c r="M5" s="142"/>
      <c r="N5" s="142"/>
    </row>
    <row r="6" spans="1:14" ht="5.25" customHeight="1">
      <c r="A6" s="118"/>
      <c r="B6" s="118"/>
      <c r="C6" s="118"/>
      <c r="D6" s="118"/>
      <c r="E6" s="118"/>
      <c r="F6" s="118"/>
      <c r="G6" s="118"/>
      <c r="H6" s="118"/>
      <c r="I6" s="118"/>
      <c r="J6" s="141"/>
      <c r="K6" s="141"/>
      <c r="L6" s="141"/>
      <c r="M6" s="142"/>
      <c r="N6" s="142"/>
    </row>
    <row r="7" spans="1:14" ht="11.25" customHeight="1">
      <c r="A7" s="118" t="s">
        <v>83</v>
      </c>
      <c r="B7" s="118"/>
      <c r="C7" s="118" t="str">
        <f>'Krycí list'!E26</f>
        <v>Mesto Turzovka</v>
      </c>
      <c r="D7" s="118"/>
      <c r="E7" s="118"/>
      <c r="F7" s="118"/>
      <c r="G7" s="118"/>
      <c r="H7" s="118"/>
      <c r="I7" s="118"/>
      <c r="J7" s="141"/>
      <c r="K7" s="141"/>
      <c r="L7" s="141"/>
      <c r="M7" s="142"/>
      <c r="N7" s="142"/>
    </row>
    <row r="8" spans="1:14" ht="11.25" customHeight="1">
      <c r="A8" s="118" t="s">
        <v>84</v>
      </c>
      <c r="B8" s="118"/>
      <c r="C8" s="118" t="str">
        <f>'Krycí list'!E28</f>
        <v> </v>
      </c>
      <c r="D8" s="118"/>
      <c r="E8" s="118"/>
      <c r="F8" s="118"/>
      <c r="G8" s="118"/>
      <c r="H8" s="118"/>
      <c r="I8" s="118"/>
      <c r="J8" s="141"/>
      <c r="K8" s="141"/>
      <c r="L8" s="141"/>
      <c r="M8" s="142"/>
      <c r="N8" s="142"/>
    </row>
    <row r="9" spans="1:14" ht="11.25" customHeight="1">
      <c r="A9" s="118" t="s">
        <v>85</v>
      </c>
      <c r="B9" s="118"/>
      <c r="C9" s="118" t="s">
        <v>28</v>
      </c>
      <c r="D9" s="118"/>
      <c r="E9" s="118"/>
      <c r="F9" s="118"/>
      <c r="G9" s="118"/>
      <c r="H9" s="118"/>
      <c r="I9" s="118"/>
      <c r="J9" s="141"/>
      <c r="K9" s="141"/>
      <c r="L9" s="141"/>
      <c r="M9" s="142"/>
      <c r="N9" s="142"/>
    </row>
    <row r="10" spans="1:14" ht="6" customHeight="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2"/>
      <c r="N10" s="142"/>
    </row>
    <row r="11" spans="1:14" ht="21.75" customHeight="1">
      <c r="A11" s="122" t="s">
        <v>93</v>
      </c>
      <c r="B11" s="123" t="s">
        <v>94</v>
      </c>
      <c r="C11" s="123" t="s">
        <v>95</v>
      </c>
      <c r="D11" s="123" t="s">
        <v>96</v>
      </c>
      <c r="E11" s="123" t="s">
        <v>87</v>
      </c>
      <c r="F11" s="123" t="s">
        <v>97</v>
      </c>
      <c r="G11" s="123" t="s">
        <v>98</v>
      </c>
      <c r="H11" s="123" t="s">
        <v>99</v>
      </c>
      <c r="I11" s="123" t="s">
        <v>89</v>
      </c>
      <c r="J11" s="123" t="s">
        <v>100</v>
      </c>
      <c r="K11" s="123" t="s">
        <v>101</v>
      </c>
      <c r="L11" s="124" t="s">
        <v>102</v>
      </c>
      <c r="M11" s="143" t="s">
        <v>103</v>
      </c>
      <c r="N11" s="144" t="s">
        <v>104</v>
      </c>
    </row>
    <row r="12" spans="1:14" ht="11.25" customHeight="1">
      <c r="A12" s="126">
        <v>1</v>
      </c>
      <c r="B12" s="127">
        <v>2</v>
      </c>
      <c r="C12" s="127">
        <v>3</v>
      </c>
      <c r="D12" s="127">
        <v>4</v>
      </c>
      <c r="E12" s="127">
        <v>5</v>
      </c>
      <c r="F12" s="127">
        <v>6</v>
      </c>
      <c r="G12" s="127">
        <v>7</v>
      </c>
      <c r="H12" s="127"/>
      <c r="I12" s="127"/>
      <c r="J12" s="127"/>
      <c r="K12" s="127"/>
      <c r="L12" s="128">
        <v>10</v>
      </c>
      <c r="M12" s="145">
        <v>11</v>
      </c>
      <c r="N12" s="146">
        <v>12</v>
      </c>
    </row>
    <row r="13" spans="1:14" ht="3.75" customHeight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7"/>
      <c r="M13" s="148"/>
      <c r="N13" s="149"/>
    </row>
    <row r="14" spans="1:14" s="131" customFormat="1" ht="12.75" customHeight="1">
      <c r="A14" s="150"/>
      <c r="B14" s="151" t="s">
        <v>65</v>
      </c>
      <c r="C14" s="150"/>
      <c r="D14" s="150" t="s">
        <v>44</v>
      </c>
      <c r="E14" s="150" t="s">
        <v>105</v>
      </c>
      <c r="F14" s="150"/>
      <c r="G14" s="150"/>
      <c r="H14" s="150"/>
      <c r="I14" s="152">
        <f>I15+I64+I67+I74+I102+I109</f>
        <v>185.9505731465</v>
      </c>
      <c r="J14" s="150"/>
      <c r="K14" s="152">
        <f>K15+K64+K67+K74+K102+K109</f>
        <v>8.873344</v>
      </c>
      <c r="L14" s="150"/>
      <c r="N14" s="133" t="s">
        <v>106</v>
      </c>
    </row>
    <row r="15" spans="2:14" s="131" customFormat="1" ht="12.75" customHeight="1">
      <c r="B15" s="135" t="s">
        <v>65</v>
      </c>
      <c r="D15" s="136" t="s">
        <v>11</v>
      </c>
      <c r="E15" s="136" t="s">
        <v>107</v>
      </c>
      <c r="I15" s="137">
        <f>SUM(I16:I63)</f>
        <v>81.74143495850001</v>
      </c>
      <c r="K15" s="137">
        <f>SUM(K16:K63)</f>
        <v>8.873344</v>
      </c>
      <c r="N15" s="136" t="s">
        <v>11</v>
      </c>
    </row>
    <row r="16" spans="1:14" s="17" customFormat="1" ht="24" customHeight="1">
      <c r="A16" s="153" t="s">
        <v>11</v>
      </c>
      <c r="B16" s="153" t="s">
        <v>108</v>
      </c>
      <c r="C16" s="153" t="s">
        <v>109</v>
      </c>
      <c r="D16" s="17" t="s">
        <v>110</v>
      </c>
      <c r="E16" s="154" t="s">
        <v>111</v>
      </c>
      <c r="F16" s="153" t="s">
        <v>112</v>
      </c>
      <c r="G16" s="155">
        <v>49.024</v>
      </c>
      <c r="H16" s="156">
        <v>0</v>
      </c>
      <c r="I16" s="155">
        <f>G16*H16</f>
        <v>0</v>
      </c>
      <c r="J16" s="156">
        <v>0.181</v>
      </c>
      <c r="K16" s="155">
        <f>G16*J16</f>
        <v>8.873344</v>
      </c>
      <c r="L16" s="157">
        <v>20</v>
      </c>
      <c r="M16" s="158">
        <v>4</v>
      </c>
      <c r="N16" s="17" t="s">
        <v>113</v>
      </c>
    </row>
    <row r="17" spans="4:16" s="17" customFormat="1" ht="15.75" customHeight="1">
      <c r="D17" s="159"/>
      <c r="E17" s="159" t="s">
        <v>114</v>
      </c>
      <c r="G17" s="160">
        <v>49.024</v>
      </c>
      <c r="N17" s="159" t="s">
        <v>113</v>
      </c>
      <c r="O17" s="159" t="s">
        <v>113</v>
      </c>
      <c r="P17" s="159" t="s">
        <v>115</v>
      </c>
    </row>
    <row r="18" spans="1:14" s="17" customFormat="1" ht="13.5" customHeight="1">
      <c r="A18" s="153" t="s">
        <v>113</v>
      </c>
      <c r="B18" s="153" t="s">
        <v>108</v>
      </c>
      <c r="C18" s="153" t="s">
        <v>116</v>
      </c>
      <c r="D18" s="17" t="s">
        <v>117</v>
      </c>
      <c r="E18" s="154" t="s">
        <v>118</v>
      </c>
      <c r="F18" s="153" t="s">
        <v>119</v>
      </c>
      <c r="G18" s="155">
        <v>6</v>
      </c>
      <c r="H18" s="156">
        <v>0.010701</v>
      </c>
      <c r="I18" s="155">
        <f>G18*H18</f>
        <v>0.064206</v>
      </c>
      <c r="J18" s="156">
        <v>0</v>
      </c>
      <c r="K18" s="155">
        <f>G18*J18</f>
        <v>0</v>
      </c>
      <c r="L18" s="157">
        <v>20</v>
      </c>
      <c r="M18" s="158">
        <v>4</v>
      </c>
      <c r="N18" s="17" t="s">
        <v>113</v>
      </c>
    </row>
    <row r="19" spans="4:16" s="17" customFormat="1" ht="15.75" customHeight="1">
      <c r="D19" s="159"/>
      <c r="E19" s="159" t="s">
        <v>120</v>
      </c>
      <c r="G19" s="160">
        <v>6</v>
      </c>
      <c r="N19" s="159" t="s">
        <v>113</v>
      </c>
      <c r="O19" s="159" t="s">
        <v>113</v>
      </c>
      <c r="P19" s="159" t="s">
        <v>115</v>
      </c>
    </row>
    <row r="20" spans="1:14" s="17" customFormat="1" ht="13.5" customHeight="1">
      <c r="A20" s="153" t="s">
        <v>121</v>
      </c>
      <c r="B20" s="153" t="s">
        <v>108</v>
      </c>
      <c r="C20" s="153" t="s">
        <v>116</v>
      </c>
      <c r="D20" s="17" t="s">
        <v>122</v>
      </c>
      <c r="E20" s="154" t="s">
        <v>123</v>
      </c>
      <c r="F20" s="153" t="s">
        <v>119</v>
      </c>
      <c r="G20" s="155">
        <v>3</v>
      </c>
      <c r="H20" s="156">
        <v>0.1077715</v>
      </c>
      <c r="I20" s="155">
        <f>G20*H20</f>
        <v>0.3233145</v>
      </c>
      <c r="J20" s="156">
        <v>0</v>
      </c>
      <c r="K20" s="155">
        <f>G20*J20</f>
        <v>0</v>
      </c>
      <c r="L20" s="157">
        <v>20</v>
      </c>
      <c r="M20" s="158">
        <v>4</v>
      </c>
      <c r="N20" s="17" t="s">
        <v>113</v>
      </c>
    </row>
    <row r="21" spans="4:16" s="17" customFormat="1" ht="15.75" customHeight="1">
      <c r="D21" s="159"/>
      <c r="E21" s="159" t="s">
        <v>124</v>
      </c>
      <c r="G21" s="160">
        <v>3</v>
      </c>
      <c r="N21" s="159" t="s">
        <v>113</v>
      </c>
      <c r="O21" s="159" t="s">
        <v>113</v>
      </c>
      <c r="P21" s="159" t="s">
        <v>115</v>
      </c>
    </row>
    <row r="22" spans="1:14" s="17" customFormat="1" ht="13.5" customHeight="1">
      <c r="A22" s="153" t="s">
        <v>125</v>
      </c>
      <c r="B22" s="153" t="s">
        <v>108</v>
      </c>
      <c r="C22" s="153" t="s">
        <v>116</v>
      </c>
      <c r="D22" s="17" t="s">
        <v>126</v>
      </c>
      <c r="E22" s="154" t="s">
        <v>127</v>
      </c>
      <c r="F22" s="153" t="s">
        <v>128</v>
      </c>
      <c r="G22" s="155">
        <v>69</v>
      </c>
      <c r="H22" s="156">
        <v>0</v>
      </c>
      <c r="I22" s="155">
        <f>G22*H22</f>
        <v>0</v>
      </c>
      <c r="J22" s="156">
        <v>0</v>
      </c>
      <c r="K22" s="155">
        <f>G22*J22</f>
        <v>0</v>
      </c>
      <c r="L22" s="157">
        <v>20</v>
      </c>
      <c r="M22" s="158">
        <v>4</v>
      </c>
      <c r="N22" s="17" t="s">
        <v>113</v>
      </c>
    </row>
    <row r="23" spans="4:16" s="17" customFormat="1" ht="15.75" customHeight="1">
      <c r="D23" s="159"/>
      <c r="E23" s="159" t="s">
        <v>129</v>
      </c>
      <c r="G23" s="160">
        <v>52.5</v>
      </c>
      <c r="N23" s="159" t="s">
        <v>113</v>
      </c>
      <c r="O23" s="159" t="s">
        <v>113</v>
      </c>
      <c r="P23" s="159" t="s">
        <v>115</v>
      </c>
    </row>
    <row r="24" spans="4:16" s="17" customFormat="1" ht="15.75" customHeight="1">
      <c r="D24" s="159"/>
      <c r="E24" s="159" t="s">
        <v>130</v>
      </c>
      <c r="G24" s="160">
        <v>16.5</v>
      </c>
      <c r="N24" s="159" t="s">
        <v>113</v>
      </c>
      <c r="O24" s="159" t="s">
        <v>113</v>
      </c>
      <c r="P24" s="159" t="s">
        <v>115</v>
      </c>
    </row>
    <row r="25" spans="4:16" s="17" customFormat="1" ht="15.75" customHeight="1">
      <c r="D25" s="161"/>
      <c r="E25" s="161" t="s">
        <v>131</v>
      </c>
      <c r="G25" s="162">
        <v>69</v>
      </c>
      <c r="N25" s="161" t="s">
        <v>113</v>
      </c>
      <c r="O25" s="161" t="s">
        <v>125</v>
      </c>
      <c r="P25" s="161" t="s">
        <v>115</v>
      </c>
    </row>
    <row r="26" spans="1:14" s="17" customFormat="1" ht="24" customHeight="1">
      <c r="A26" s="153" t="s">
        <v>132</v>
      </c>
      <c r="B26" s="153" t="s">
        <v>108</v>
      </c>
      <c r="C26" s="153" t="s">
        <v>116</v>
      </c>
      <c r="D26" s="17" t="s">
        <v>133</v>
      </c>
      <c r="E26" s="154" t="s">
        <v>134</v>
      </c>
      <c r="F26" s="153" t="s">
        <v>128</v>
      </c>
      <c r="G26" s="155">
        <v>69</v>
      </c>
      <c r="H26" s="156">
        <v>0</v>
      </c>
      <c r="I26" s="155">
        <f>G26*H26</f>
        <v>0</v>
      </c>
      <c r="J26" s="156">
        <v>0</v>
      </c>
      <c r="K26" s="155">
        <f>G26*J26</f>
        <v>0</v>
      </c>
      <c r="L26" s="157">
        <v>20</v>
      </c>
      <c r="M26" s="158">
        <v>4</v>
      </c>
      <c r="N26" s="17" t="s">
        <v>113</v>
      </c>
    </row>
    <row r="27" spans="1:14" s="17" customFormat="1" ht="13.5" customHeight="1">
      <c r="A27" s="153" t="s">
        <v>135</v>
      </c>
      <c r="B27" s="153" t="s">
        <v>108</v>
      </c>
      <c r="C27" s="153" t="s">
        <v>116</v>
      </c>
      <c r="D27" s="17" t="s">
        <v>136</v>
      </c>
      <c r="E27" s="154" t="s">
        <v>137</v>
      </c>
      <c r="F27" s="153" t="s">
        <v>128</v>
      </c>
      <c r="G27" s="155">
        <v>71.48</v>
      </c>
      <c r="H27" s="156">
        <v>0</v>
      </c>
      <c r="I27" s="155">
        <f>G27*H27</f>
        <v>0</v>
      </c>
      <c r="J27" s="156">
        <v>0</v>
      </c>
      <c r="K27" s="155">
        <f>G27*J27</f>
        <v>0</v>
      </c>
      <c r="L27" s="157">
        <v>20</v>
      </c>
      <c r="M27" s="158">
        <v>4</v>
      </c>
      <c r="N27" s="17" t="s">
        <v>113</v>
      </c>
    </row>
    <row r="28" spans="4:16" s="17" customFormat="1" ht="15.75" customHeight="1">
      <c r="D28" s="159"/>
      <c r="E28" s="159" t="s">
        <v>138</v>
      </c>
      <c r="G28" s="160">
        <v>178.7008</v>
      </c>
      <c r="N28" s="159" t="s">
        <v>113</v>
      </c>
      <c r="O28" s="159" t="s">
        <v>113</v>
      </c>
      <c r="P28" s="159" t="s">
        <v>115</v>
      </c>
    </row>
    <row r="29" spans="4:16" s="17" customFormat="1" ht="15.75" customHeight="1">
      <c r="D29" s="159"/>
      <c r="E29" s="159" t="s">
        <v>139</v>
      </c>
      <c r="G29" s="160">
        <v>71.4804</v>
      </c>
      <c r="N29" s="159" t="s">
        <v>113</v>
      </c>
      <c r="O29" s="159" t="s">
        <v>113</v>
      </c>
      <c r="P29" s="159" t="s">
        <v>115</v>
      </c>
    </row>
    <row r="30" spans="1:14" s="17" customFormat="1" ht="24" customHeight="1">
      <c r="A30" s="153" t="s">
        <v>140</v>
      </c>
      <c r="B30" s="153" t="s">
        <v>108</v>
      </c>
      <c r="C30" s="153" t="s">
        <v>116</v>
      </c>
      <c r="D30" s="17" t="s">
        <v>141</v>
      </c>
      <c r="E30" s="154" t="s">
        <v>142</v>
      </c>
      <c r="F30" s="153" t="s">
        <v>128</v>
      </c>
      <c r="G30" s="155">
        <v>71.48</v>
      </c>
      <c r="H30" s="156">
        <v>0</v>
      </c>
      <c r="I30" s="155">
        <f>G30*H30</f>
        <v>0</v>
      </c>
      <c r="J30" s="156">
        <v>0</v>
      </c>
      <c r="K30" s="155">
        <f>G30*J30</f>
        <v>0</v>
      </c>
      <c r="L30" s="157">
        <v>20</v>
      </c>
      <c r="M30" s="158">
        <v>4</v>
      </c>
      <c r="N30" s="17" t="s">
        <v>113</v>
      </c>
    </row>
    <row r="31" spans="1:14" s="17" customFormat="1" ht="13.5" customHeight="1">
      <c r="A31" s="153" t="s">
        <v>143</v>
      </c>
      <c r="B31" s="153" t="s">
        <v>108</v>
      </c>
      <c r="C31" s="153" t="s">
        <v>116</v>
      </c>
      <c r="D31" s="17" t="s">
        <v>144</v>
      </c>
      <c r="E31" s="154" t="s">
        <v>145</v>
      </c>
      <c r="F31" s="153" t="s">
        <v>128</v>
      </c>
      <c r="G31" s="155">
        <v>107.221</v>
      </c>
      <c r="H31" s="156">
        <v>0</v>
      </c>
      <c r="I31" s="155">
        <f>G31*H31</f>
        <v>0</v>
      </c>
      <c r="J31" s="156">
        <v>0</v>
      </c>
      <c r="K31" s="155">
        <f>G31*J31</f>
        <v>0</v>
      </c>
      <c r="L31" s="157">
        <v>20</v>
      </c>
      <c r="M31" s="158">
        <v>4</v>
      </c>
      <c r="N31" s="17" t="s">
        <v>113</v>
      </c>
    </row>
    <row r="32" spans="4:16" s="17" customFormat="1" ht="15.75" customHeight="1">
      <c r="D32" s="159"/>
      <c r="E32" s="159" t="s">
        <v>146</v>
      </c>
      <c r="G32" s="160">
        <v>107.2206</v>
      </c>
      <c r="N32" s="159" t="s">
        <v>113</v>
      </c>
      <c r="O32" s="159" t="s">
        <v>113</v>
      </c>
      <c r="P32" s="159" t="s">
        <v>115</v>
      </c>
    </row>
    <row r="33" spans="1:14" s="17" customFormat="1" ht="24" customHeight="1">
      <c r="A33" s="153" t="s">
        <v>147</v>
      </c>
      <c r="B33" s="153" t="s">
        <v>108</v>
      </c>
      <c r="C33" s="153" t="s">
        <v>116</v>
      </c>
      <c r="D33" s="17" t="s">
        <v>148</v>
      </c>
      <c r="E33" s="154" t="s">
        <v>149</v>
      </c>
      <c r="F33" s="153" t="s">
        <v>128</v>
      </c>
      <c r="G33" s="155">
        <v>107.221</v>
      </c>
      <c r="H33" s="156">
        <v>0</v>
      </c>
      <c r="I33" s="155">
        <f>G33*H33</f>
        <v>0</v>
      </c>
      <c r="J33" s="156">
        <v>0</v>
      </c>
      <c r="K33" s="155">
        <f>G33*J33</f>
        <v>0</v>
      </c>
      <c r="L33" s="157">
        <v>20</v>
      </c>
      <c r="M33" s="158">
        <v>4</v>
      </c>
      <c r="N33" s="17" t="s">
        <v>113</v>
      </c>
    </row>
    <row r="34" spans="1:14" s="17" customFormat="1" ht="24" customHeight="1">
      <c r="A34" s="153" t="s">
        <v>150</v>
      </c>
      <c r="B34" s="153" t="s">
        <v>108</v>
      </c>
      <c r="C34" s="153" t="s">
        <v>116</v>
      </c>
      <c r="D34" s="17" t="s">
        <v>151</v>
      </c>
      <c r="E34" s="154" t="s">
        <v>152</v>
      </c>
      <c r="F34" s="153" t="s">
        <v>119</v>
      </c>
      <c r="G34" s="155">
        <v>11.3</v>
      </c>
      <c r="H34" s="156">
        <v>0.017519545</v>
      </c>
      <c r="I34" s="155">
        <f>G34*H34</f>
        <v>0.1979708585</v>
      </c>
      <c r="J34" s="156">
        <v>0</v>
      </c>
      <c r="K34" s="155">
        <f>G34*J34</f>
        <v>0</v>
      </c>
      <c r="L34" s="157">
        <v>20</v>
      </c>
      <c r="M34" s="158">
        <v>4</v>
      </c>
      <c r="N34" s="17" t="s">
        <v>113</v>
      </c>
    </row>
    <row r="35" spans="1:14" s="17" customFormat="1" ht="24" customHeight="1">
      <c r="A35" s="163" t="s">
        <v>153</v>
      </c>
      <c r="B35" s="163" t="s">
        <v>154</v>
      </c>
      <c r="C35" s="163" t="s">
        <v>155</v>
      </c>
      <c r="D35" s="164" t="s">
        <v>156</v>
      </c>
      <c r="E35" s="165" t="s">
        <v>157</v>
      </c>
      <c r="F35" s="163" t="s">
        <v>119</v>
      </c>
      <c r="G35" s="166">
        <v>12.43</v>
      </c>
      <c r="H35" s="167">
        <v>0.105</v>
      </c>
      <c r="I35" s="166">
        <f>G35*H35</f>
        <v>1.30515</v>
      </c>
      <c r="J35" s="167">
        <v>0</v>
      </c>
      <c r="K35" s="166">
        <f>G35*J35</f>
        <v>0</v>
      </c>
      <c r="L35" s="168">
        <v>20</v>
      </c>
      <c r="M35" s="169">
        <v>8</v>
      </c>
      <c r="N35" s="164" t="s">
        <v>113</v>
      </c>
    </row>
    <row r="36" spans="1:14" s="17" customFormat="1" ht="13.5" customHeight="1">
      <c r="A36" s="153" t="s">
        <v>158</v>
      </c>
      <c r="B36" s="153" t="s">
        <v>108</v>
      </c>
      <c r="C36" s="153" t="s">
        <v>116</v>
      </c>
      <c r="D36" s="17" t="s">
        <v>159</v>
      </c>
      <c r="E36" s="154" t="s">
        <v>160</v>
      </c>
      <c r="F36" s="153" t="s">
        <v>112</v>
      </c>
      <c r="G36" s="155">
        <v>242.8</v>
      </c>
      <c r="H36" s="156">
        <v>0.028197</v>
      </c>
      <c r="I36" s="155">
        <f>G36*H36</f>
        <v>6.8462316</v>
      </c>
      <c r="J36" s="156">
        <v>0</v>
      </c>
      <c r="K36" s="155">
        <f>G36*J36</f>
        <v>0</v>
      </c>
      <c r="L36" s="157">
        <v>20</v>
      </c>
      <c r="M36" s="158">
        <v>4</v>
      </c>
      <c r="N36" s="17" t="s">
        <v>113</v>
      </c>
    </row>
    <row r="37" spans="4:16" s="17" customFormat="1" ht="15.75" customHeight="1">
      <c r="D37" s="159"/>
      <c r="E37" s="159" t="s">
        <v>161</v>
      </c>
      <c r="G37" s="160">
        <v>242.8</v>
      </c>
      <c r="N37" s="159" t="s">
        <v>113</v>
      </c>
      <c r="O37" s="159" t="s">
        <v>113</v>
      </c>
      <c r="P37" s="159" t="s">
        <v>115</v>
      </c>
    </row>
    <row r="38" spans="1:14" s="17" customFormat="1" ht="13.5" customHeight="1">
      <c r="A38" s="153" t="s">
        <v>162</v>
      </c>
      <c r="B38" s="153" t="s">
        <v>108</v>
      </c>
      <c r="C38" s="153" t="s">
        <v>116</v>
      </c>
      <c r="D38" s="17" t="s">
        <v>163</v>
      </c>
      <c r="E38" s="154" t="s">
        <v>164</v>
      </c>
      <c r="F38" s="153" t="s">
        <v>112</v>
      </c>
      <c r="G38" s="155">
        <v>242.8</v>
      </c>
      <c r="H38" s="156">
        <v>0</v>
      </c>
      <c r="I38" s="155">
        <f>G38*H38</f>
        <v>0</v>
      </c>
      <c r="J38" s="156">
        <v>0</v>
      </c>
      <c r="K38" s="155">
        <f>G38*J38</f>
        <v>0</v>
      </c>
      <c r="L38" s="157">
        <v>20</v>
      </c>
      <c r="M38" s="158">
        <v>4</v>
      </c>
      <c r="N38" s="17" t="s">
        <v>113</v>
      </c>
    </row>
    <row r="39" spans="1:14" s="17" customFormat="1" ht="13.5" customHeight="1">
      <c r="A39" s="153" t="s">
        <v>165</v>
      </c>
      <c r="B39" s="153" t="s">
        <v>108</v>
      </c>
      <c r="C39" s="153" t="s">
        <v>116</v>
      </c>
      <c r="D39" s="17" t="s">
        <v>166</v>
      </c>
      <c r="E39" s="154" t="s">
        <v>167</v>
      </c>
      <c r="F39" s="153" t="s">
        <v>112</v>
      </c>
      <c r="G39" s="155">
        <v>85.2</v>
      </c>
      <c r="H39" s="156">
        <v>0.02853</v>
      </c>
      <c r="I39" s="155">
        <f>G39*H39</f>
        <v>2.430756</v>
      </c>
      <c r="J39" s="156">
        <v>0</v>
      </c>
      <c r="K39" s="155">
        <f>G39*J39</f>
        <v>0</v>
      </c>
      <c r="L39" s="157">
        <v>20</v>
      </c>
      <c r="M39" s="158">
        <v>4</v>
      </c>
      <c r="N39" s="17" t="s">
        <v>113</v>
      </c>
    </row>
    <row r="40" spans="4:16" s="17" customFormat="1" ht="15.75" customHeight="1">
      <c r="D40" s="159"/>
      <c r="E40" s="159" t="s">
        <v>168</v>
      </c>
      <c r="G40" s="160">
        <v>57</v>
      </c>
      <c r="N40" s="159" t="s">
        <v>113</v>
      </c>
      <c r="O40" s="159" t="s">
        <v>113</v>
      </c>
      <c r="P40" s="159" t="s">
        <v>115</v>
      </c>
    </row>
    <row r="41" spans="4:16" s="17" customFormat="1" ht="15.75" customHeight="1">
      <c r="D41" s="159"/>
      <c r="E41" s="159" t="s">
        <v>169</v>
      </c>
      <c r="G41" s="160">
        <v>28.2</v>
      </c>
      <c r="N41" s="159" t="s">
        <v>113</v>
      </c>
      <c r="O41" s="159" t="s">
        <v>113</v>
      </c>
      <c r="P41" s="159" t="s">
        <v>115</v>
      </c>
    </row>
    <row r="42" spans="4:16" s="17" customFormat="1" ht="15.75" customHeight="1">
      <c r="D42" s="161"/>
      <c r="E42" s="161" t="s">
        <v>131</v>
      </c>
      <c r="G42" s="162">
        <v>85.2</v>
      </c>
      <c r="N42" s="161" t="s">
        <v>113</v>
      </c>
      <c r="O42" s="161" t="s">
        <v>125</v>
      </c>
      <c r="P42" s="161" t="s">
        <v>115</v>
      </c>
    </row>
    <row r="43" spans="1:14" s="17" customFormat="1" ht="13.5" customHeight="1">
      <c r="A43" s="153" t="s">
        <v>170</v>
      </c>
      <c r="B43" s="153" t="s">
        <v>108</v>
      </c>
      <c r="C43" s="153" t="s">
        <v>116</v>
      </c>
      <c r="D43" s="17" t="s">
        <v>171</v>
      </c>
      <c r="E43" s="154" t="s">
        <v>172</v>
      </c>
      <c r="F43" s="153" t="s">
        <v>112</v>
      </c>
      <c r="G43" s="155">
        <v>85.2</v>
      </c>
      <c r="H43" s="156">
        <v>0</v>
      </c>
      <c r="I43" s="155">
        <f>G43*H43</f>
        <v>0</v>
      </c>
      <c r="J43" s="156">
        <v>0</v>
      </c>
      <c r="K43" s="155">
        <f>G43*J43</f>
        <v>0</v>
      </c>
      <c r="L43" s="157">
        <v>20</v>
      </c>
      <c r="M43" s="158">
        <v>4</v>
      </c>
      <c r="N43" s="17" t="s">
        <v>113</v>
      </c>
    </row>
    <row r="44" spans="1:14" s="17" customFormat="1" ht="13.5" customHeight="1">
      <c r="A44" s="153" t="s">
        <v>173</v>
      </c>
      <c r="B44" s="153" t="s">
        <v>108</v>
      </c>
      <c r="C44" s="153" t="s">
        <v>116</v>
      </c>
      <c r="D44" s="17" t="s">
        <v>174</v>
      </c>
      <c r="E44" s="154" t="s">
        <v>175</v>
      </c>
      <c r="F44" s="153" t="s">
        <v>128</v>
      </c>
      <c r="G44" s="155">
        <v>69</v>
      </c>
      <c r="H44" s="156">
        <v>0.009264</v>
      </c>
      <c r="I44" s="155">
        <f>G44*H44</f>
        <v>0.639216</v>
      </c>
      <c r="J44" s="156">
        <v>0</v>
      </c>
      <c r="K44" s="155">
        <f>G44*J44</f>
        <v>0</v>
      </c>
      <c r="L44" s="157">
        <v>20</v>
      </c>
      <c r="M44" s="158">
        <v>4</v>
      </c>
      <c r="N44" s="17" t="s">
        <v>113</v>
      </c>
    </row>
    <row r="45" spans="1:14" s="17" customFormat="1" ht="13.5" customHeight="1">
      <c r="A45" s="153" t="s">
        <v>176</v>
      </c>
      <c r="B45" s="153" t="s">
        <v>108</v>
      </c>
      <c r="C45" s="153" t="s">
        <v>116</v>
      </c>
      <c r="D45" s="17" t="s">
        <v>177</v>
      </c>
      <c r="E45" s="154" t="s">
        <v>178</v>
      </c>
      <c r="F45" s="153" t="s">
        <v>128</v>
      </c>
      <c r="G45" s="155">
        <v>69</v>
      </c>
      <c r="H45" s="156">
        <v>0</v>
      </c>
      <c r="I45" s="155">
        <f>G45*H45</f>
        <v>0</v>
      </c>
      <c r="J45" s="156">
        <v>0</v>
      </c>
      <c r="K45" s="155">
        <f>G45*J45</f>
        <v>0</v>
      </c>
      <c r="L45" s="157">
        <v>20</v>
      </c>
      <c r="M45" s="158">
        <v>4</v>
      </c>
      <c r="N45" s="17" t="s">
        <v>113</v>
      </c>
    </row>
    <row r="46" spans="1:14" s="17" customFormat="1" ht="24" customHeight="1">
      <c r="A46" s="153" t="s">
        <v>179</v>
      </c>
      <c r="B46" s="153" t="s">
        <v>108</v>
      </c>
      <c r="C46" s="153" t="s">
        <v>116</v>
      </c>
      <c r="D46" s="17" t="s">
        <v>180</v>
      </c>
      <c r="E46" s="154" t="s">
        <v>181</v>
      </c>
      <c r="F46" s="153" t="s">
        <v>128</v>
      </c>
      <c r="G46" s="155">
        <v>63.671</v>
      </c>
      <c r="H46" s="156">
        <v>0</v>
      </c>
      <c r="I46" s="155">
        <f>G46*H46</f>
        <v>0</v>
      </c>
      <c r="J46" s="156">
        <v>0</v>
      </c>
      <c r="K46" s="155">
        <f>G46*J46</f>
        <v>0</v>
      </c>
      <c r="L46" s="157">
        <v>20</v>
      </c>
      <c r="M46" s="158">
        <v>4</v>
      </c>
      <c r="N46" s="17" t="s">
        <v>113</v>
      </c>
    </row>
    <row r="47" spans="4:16" s="17" customFormat="1" ht="15.75" customHeight="1">
      <c r="D47" s="159"/>
      <c r="E47" s="159" t="s">
        <v>182</v>
      </c>
      <c r="G47" s="160">
        <v>10.14</v>
      </c>
      <c r="N47" s="159" t="s">
        <v>113</v>
      </c>
      <c r="O47" s="159" t="s">
        <v>113</v>
      </c>
      <c r="P47" s="159" t="s">
        <v>115</v>
      </c>
    </row>
    <row r="48" spans="4:16" s="17" customFormat="1" ht="15.75" customHeight="1">
      <c r="D48" s="159"/>
      <c r="E48" s="159" t="s">
        <v>183</v>
      </c>
      <c r="G48" s="160">
        <v>53.531</v>
      </c>
      <c r="N48" s="159" t="s">
        <v>113</v>
      </c>
      <c r="O48" s="159" t="s">
        <v>113</v>
      </c>
      <c r="P48" s="159" t="s">
        <v>115</v>
      </c>
    </row>
    <row r="49" spans="4:16" s="17" customFormat="1" ht="15.75" customHeight="1">
      <c r="D49" s="161"/>
      <c r="E49" s="161" t="s">
        <v>131</v>
      </c>
      <c r="G49" s="162">
        <v>63.671</v>
      </c>
      <c r="N49" s="161" t="s">
        <v>113</v>
      </c>
      <c r="O49" s="161" t="s">
        <v>125</v>
      </c>
      <c r="P49" s="161" t="s">
        <v>115</v>
      </c>
    </row>
    <row r="50" spans="1:14" s="17" customFormat="1" ht="13.5" customHeight="1">
      <c r="A50" s="153" t="s">
        <v>184</v>
      </c>
      <c r="B50" s="153" t="s">
        <v>108</v>
      </c>
      <c r="C50" s="153" t="s">
        <v>116</v>
      </c>
      <c r="D50" s="17" t="s">
        <v>185</v>
      </c>
      <c r="E50" s="154" t="s">
        <v>186</v>
      </c>
      <c r="F50" s="153" t="s">
        <v>128</v>
      </c>
      <c r="G50" s="155">
        <v>63.667</v>
      </c>
      <c r="H50" s="156">
        <v>0</v>
      </c>
      <c r="I50" s="155">
        <f>G50*H50</f>
        <v>0</v>
      </c>
      <c r="J50" s="156">
        <v>0</v>
      </c>
      <c r="K50" s="155">
        <f>G50*J50</f>
        <v>0</v>
      </c>
      <c r="L50" s="157">
        <v>20</v>
      </c>
      <c r="M50" s="158">
        <v>4</v>
      </c>
      <c r="N50" s="17" t="s">
        <v>113</v>
      </c>
    </row>
    <row r="51" spans="4:16" s="17" customFormat="1" ht="15.75" customHeight="1">
      <c r="D51" s="159"/>
      <c r="E51" s="159" t="s">
        <v>182</v>
      </c>
      <c r="G51" s="160">
        <v>10.14</v>
      </c>
      <c r="N51" s="159" t="s">
        <v>113</v>
      </c>
      <c r="O51" s="159" t="s">
        <v>113</v>
      </c>
      <c r="P51" s="159" t="s">
        <v>115</v>
      </c>
    </row>
    <row r="52" spans="4:16" s="17" customFormat="1" ht="15.75" customHeight="1">
      <c r="D52" s="159"/>
      <c r="E52" s="159" t="s">
        <v>187</v>
      </c>
      <c r="G52" s="160">
        <v>53.527</v>
      </c>
      <c r="N52" s="159" t="s">
        <v>113</v>
      </c>
      <c r="O52" s="159" t="s">
        <v>113</v>
      </c>
      <c r="P52" s="159" t="s">
        <v>115</v>
      </c>
    </row>
    <row r="53" spans="4:16" s="17" customFormat="1" ht="15.75" customHeight="1">
      <c r="D53" s="161"/>
      <c r="E53" s="161" t="s">
        <v>131</v>
      </c>
      <c r="G53" s="162">
        <v>63.667</v>
      </c>
      <c r="N53" s="161" t="s">
        <v>113</v>
      </c>
      <c r="O53" s="161" t="s">
        <v>125</v>
      </c>
      <c r="P53" s="161" t="s">
        <v>115</v>
      </c>
    </row>
    <row r="54" spans="1:14" s="17" customFormat="1" ht="13.5" customHeight="1">
      <c r="A54" s="153" t="s">
        <v>188</v>
      </c>
      <c r="B54" s="153" t="s">
        <v>108</v>
      </c>
      <c r="C54" s="153" t="s">
        <v>116</v>
      </c>
      <c r="D54" s="17" t="s">
        <v>189</v>
      </c>
      <c r="E54" s="154" t="s">
        <v>190</v>
      </c>
      <c r="F54" s="153" t="s">
        <v>128</v>
      </c>
      <c r="G54" s="155">
        <v>125.17</v>
      </c>
      <c r="H54" s="156">
        <v>0</v>
      </c>
      <c r="I54" s="155">
        <f>G54*H54</f>
        <v>0</v>
      </c>
      <c r="J54" s="156">
        <v>0</v>
      </c>
      <c r="K54" s="155">
        <f>G54*J54</f>
        <v>0</v>
      </c>
      <c r="L54" s="157">
        <v>20</v>
      </c>
      <c r="M54" s="158">
        <v>4</v>
      </c>
      <c r="N54" s="17" t="s">
        <v>113</v>
      </c>
    </row>
    <row r="55" spans="1:14" s="17" customFormat="1" ht="24" customHeight="1">
      <c r="A55" s="153" t="s">
        <v>191</v>
      </c>
      <c r="B55" s="153" t="s">
        <v>108</v>
      </c>
      <c r="C55" s="153" t="s">
        <v>116</v>
      </c>
      <c r="D55" s="17" t="s">
        <v>192</v>
      </c>
      <c r="E55" s="154" t="s">
        <v>193</v>
      </c>
      <c r="F55" s="153" t="s">
        <v>128</v>
      </c>
      <c r="G55" s="155">
        <v>58.86</v>
      </c>
      <c r="H55" s="156">
        <v>0</v>
      </c>
      <c r="I55" s="155">
        <f>G55*H55</f>
        <v>0</v>
      </c>
      <c r="J55" s="156">
        <v>0</v>
      </c>
      <c r="K55" s="155">
        <f>G55*J55</f>
        <v>0</v>
      </c>
      <c r="L55" s="157">
        <v>20</v>
      </c>
      <c r="M55" s="158">
        <v>4</v>
      </c>
      <c r="N55" s="17" t="s">
        <v>113</v>
      </c>
    </row>
    <row r="56" spans="4:16" s="17" customFormat="1" ht="15.75" customHeight="1">
      <c r="D56" s="159"/>
      <c r="E56" s="159" t="s">
        <v>194</v>
      </c>
      <c r="G56" s="160">
        <v>58.86</v>
      </c>
      <c r="N56" s="159" t="s">
        <v>113</v>
      </c>
      <c r="O56" s="159" t="s">
        <v>113</v>
      </c>
      <c r="P56" s="159" t="s">
        <v>115</v>
      </c>
    </row>
    <row r="57" spans="1:14" s="17" customFormat="1" ht="24" customHeight="1">
      <c r="A57" s="153" t="s">
        <v>195</v>
      </c>
      <c r="B57" s="153" t="s">
        <v>108</v>
      </c>
      <c r="C57" s="153" t="s">
        <v>116</v>
      </c>
      <c r="D57" s="17" t="s">
        <v>196</v>
      </c>
      <c r="E57" s="154" t="s">
        <v>197</v>
      </c>
      <c r="F57" s="153" t="s">
        <v>128</v>
      </c>
      <c r="G57" s="155">
        <v>125.17</v>
      </c>
      <c r="H57" s="156">
        <v>0</v>
      </c>
      <c r="I57" s="155">
        <f>G57*H57</f>
        <v>0</v>
      </c>
      <c r="J57" s="156">
        <v>0</v>
      </c>
      <c r="K57" s="155">
        <f>G57*J57</f>
        <v>0</v>
      </c>
      <c r="L57" s="157">
        <v>20</v>
      </c>
      <c r="M57" s="158">
        <v>4</v>
      </c>
      <c r="N57" s="17" t="s">
        <v>113</v>
      </c>
    </row>
    <row r="58" spans="4:16" s="17" customFormat="1" ht="15.75" customHeight="1">
      <c r="D58" s="159"/>
      <c r="E58" s="159" t="s">
        <v>198</v>
      </c>
      <c r="G58" s="160">
        <v>125.17</v>
      </c>
      <c r="N58" s="159" t="s">
        <v>113</v>
      </c>
      <c r="O58" s="159" t="s">
        <v>113</v>
      </c>
      <c r="P58" s="159" t="s">
        <v>115</v>
      </c>
    </row>
    <row r="59" spans="1:14" s="17" customFormat="1" ht="13.5" customHeight="1">
      <c r="A59" s="153" t="s">
        <v>199</v>
      </c>
      <c r="B59" s="153" t="s">
        <v>108</v>
      </c>
      <c r="C59" s="153" t="s">
        <v>116</v>
      </c>
      <c r="D59" s="17" t="s">
        <v>200</v>
      </c>
      <c r="E59" s="154" t="s">
        <v>201</v>
      </c>
      <c r="F59" s="153" t="s">
        <v>128</v>
      </c>
      <c r="G59" s="155">
        <v>41.877</v>
      </c>
      <c r="H59" s="156">
        <v>0</v>
      </c>
      <c r="I59" s="155">
        <f>G59*H59</f>
        <v>0</v>
      </c>
      <c r="J59" s="156">
        <v>0</v>
      </c>
      <c r="K59" s="155">
        <f>G59*J59</f>
        <v>0</v>
      </c>
      <c r="L59" s="157">
        <v>20</v>
      </c>
      <c r="M59" s="158">
        <v>4</v>
      </c>
      <c r="N59" s="17" t="s">
        <v>113</v>
      </c>
    </row>
    <row r="60" spans="4:16" s="17" customFormat="1" ht="15.75" customHeight="1">
      <c r="D60" s="159"/>
      <c r="E60" s="159" t="s">
        <v>202</v>
      </c>
      <c r="G60" s="160">
        <v>46.6176</v>
      </c>
      <c r="N60" s="159" t="s">
        <v>113</v>
      </c>
      <c r="O60" s="159" t="s">
        <v>113</v>
      </c>
      <c r="P60" s="159" t="s">
        <v>115</v>
      </c>
    </row>
    <row r="61" spans="4:16" s="17" customFormat="1" ht="15.75" customHeight="1">
      <c r="D61" s="159"/>
      <c r="E61" s="159" t="s">
        <v>203</v>
      </c>
      <c r="G61" s="160">
        <v>-4.74067</v>
      </c>
      <c r="N61" s="159" t="s">
        <v>113</v>
      </c>
      <c r="O61" s="159" t="s">
        <v>113</v>
      </c>
      <c r="P61" s="159" t="s">
        <v>115</v>
      </c>
    </row>
    <row r="62" spans="4:16" s="17" customFormat="1" ht="15.75" customHeight="1">
      <c r="D62" s="161"/>
      <c r="E62" s="161" t="s">
        <v>131</v>
      </c>
      <c r="G62" s="162">
        <v>41.87693</v>
      </c>
      <c r="N62" s="161" t="s">
        <v>113</v>
      </c>
      <c r="O62" s="161" t="s">
        <v>125</v>
      </c>
      <c r="P62" s="161" t="s">
        <v>115</v>
      </c>
    </row>
    <row r="63" spans="1:14" s="17" customFormat="1" ht="13.5" customHeight="1">
      <c r="A63" s="163" t="s">
        <v>204</v>
      </c>
      <c r="B63" s="163" t="s">
        <v>154</v>
      </c>
      <c r="C63" s="163" t="s">
        <v>155</v>
      </c>
      <c r="D63" s="164" t="s">
        <v>205</v>
      </c>
      <c r="E63" s="165" t="s">
        <v>206</v>
      </c>
      <c r="F63" s="163" t="s">
        <v>128</v>
      </c>
      <c r="G63" s="166">
        <v>41.877</v>
      </c>
      <c r="H63" s="167">
        <v>1.67</v>
      </c>
      <c r="I63" s="166">
        <f>G63*H63</f>
        <v>69.93459</v>
      </c>
      <c r="J63" s="167">
        <v>0</v>
      </c>
      <c r="K63" s="166">
        <f>G63*J63</f>
        <v>0</v>
      </c>
      <c r="L63" s="168">
        <v>20</v>
      </c>
      <c r="M63" s="169">
        <v>8</v>
      </c>
      <c r="N63" s="164" t="s">
        <v>113</v>
      </c>
    </row>
    <row r="64" spans="2:14" s="131" customFormat="1" ht="12.75" customHeight="1">
      <c r="B64" s="135" t="s">
        <v>65</v>
      </c>
      <c r="D64" s="136" t="s">
        <v>125</v>
      </c>
      <c r="E64" s="136" t="s">
        <v>207</v>
      </c>
      <c r="I64" s="137">
        <f>SUM(I65:I66)</f>
        <v>22.03503358</v>
      </c>
      <c r="K64" s="137">
        <f>SUM(K65:K66)</f>
        <v>0</v>
      </c>
      <c r="N64" s="136" t="s">
        <v>11</v>
      </c>
    </row>
    <row r="65" spans="1:14" s="17" customFormat="1" ht="24" customHeight="1">
      <c r="A65" s="153" t="s">
        <v>208</v>
      </c>
      <c r="B65" s="153" t="s">
        <v>108</v>
      </c>
      <c r="C65" s="153" t="s">
        <v>209</v>
      </c>
      <c r="D65" s="17" t="s">
        <v>210</v>
      </c>
      <c r="E65" s="154" t="s">
        <v>211</v>
      </c>
      <c r="F65" s="153" t="s">
        <v>128</v>
      </c>
      <c r="G65" s="155">
        <v>11.654</v>
      </c>
      <c r="H65" s="156">
        <v>1.89077</v>
      </c>
      <c r="I65" s="155">
        <f>G65*H65</f>
        <v>22.03503358</v>
      </c>
      <c r="J65" s="156">
        <v>0</v>
      </c>
      <c r="K65" s="155">
        <f>G65*J65</f>
        <v>0</v>
      </c>
      <c r="L65" s="157">
        <v>20</v>
      </c>
      <c r="M65" s="158">
        <v>4</v>
      </c>
      <c r="N65" s="17" t="s">
        <v>113</v>
      </c>
    </row>
    <row r="66" spans="4:16" s="17" customFormat="1" ht="15.75" customHeight="1">
      <c r="D66" s="159"/>
      <c r="E66" s="159" t="s">
        <v>212</v>
      </c>
      <c r="G66" s="160">
        <v>11.6544</v>
      </c>
      <c r="N66" s="159" t="s">
        <v>113</v>
      </c>
      <c r="O66" s="159" t="s">
        <v>113</v>
      </c>
      <c r="P66" s="159" t="s">
        <v>115</v>
      </c>
    </row>
    <row r="67" spans="2:14" s="131" customFormat="1" ht="12.75" customHeight="1">
      <c r="B67" s="135" t="s">
        <v>65</v>
      </c>
      <c r="D67" s="136" t="s">
        <v>132</v>
      </c>
      <c r="E67" s="136" t="s">
        <v>213</v>
      </c>
      <c r="I67" s="137">
        <f>SUM(I68:I73)</f>
        <v>67.07138956</v>
      </c>
      <c r="K67" s="137">
        <f>SUM(K68:K73)</f>
        <v>0</v>
      </c>
      <c r="N67" s="136" t="s">
        <v>11</v>
      </c>
    </row>
    <row r="68" spans="1:14" s="17" customFormat="1" ht="13.5" customHeight="1">
      <c r="A68" s="153" t="s">
        <v>214</v>
      </c>
      <c r="B68" s="153" t="s">
        <v>108</v>
      </c>
      <c r="C68" s="153" t="s">
        <v>109</v>
      </c>
      <c r="D68" s="17" t="s">
        <v>215</v>
      </c>
      <c r="E68" s="154" t="s">
        <v>216</v>
      </c>
      <c r="F68" s="153" t="s">
        <v>112</v>
      </c>
      <c r="G68" s="155">
        <v>49.024</v>
      </c>
      <c r="H68" s="156">
        <v>0.46166</v>
      </c>
      <c r="I68" s="155">
        <f>G68*H68</f>
        <v>22.63241984</v>
      </c>
      <c r="J68" s="156">
        <v>0</v>
      </c>
      <c r="K68" s="155">
        <f>G68*J68</f>
        <v>0</v>
      </c>
      <c r="L68" s="157">
        <v>20</v>
      </c>
      <c r="M68" s="158">
        <v>4</v>
      </c>
      <c r="N68" s="17" t="s">
        <v>113</v>
      </c>
    </row>
    <row r="69" spans="4:16" s="17" customFormat="1" ht="15.75" customHeight="1">
      <c r="D69" s="159"/>
      <c r="E69" s="159" t="s">
        <v>114</v>
      </c>
      <c r="G69" s="160">
        <v>49.024</v>
      </c>
      <c r="N69" s="159" t="s">
        <v>113</v>
      </c>
      <c r="O69" s="159" t="s">
        <v>113</v>
      </c>
      <c r="P69" s="159" t="s">
        <v>115</v>
      </c>
    </row>
    <row r="70" spans="1:14" s="17" customFormat="1" ht="24" customHeight="1">
      <c r="A70" s="153" t="s">
        <v>217</v>
      </c>
      <c r="B70" s="153" t="s">
        <v>108</v>
      </c>
      <c r="C70" s="153" t="s">
        <v>109</v>
      </c>
      <c r="D70" s="17" t="s">
        <v>218</v>
      </c>
      <c r="E70" s="154" t="s">
        <v>219</v>
      </c>
      <c r="F70" s="153" t="s">
        <v>112</v>
      </c>
      <c r="G70" s="155">
        <v>49.024</v>
      </c>
      <c r="H70" s="156">
        <v>0.12923</v>
      </c>
      <c r="I70" s="155">
        <f>G70*H70</f>
        <v>6.335371520000001</v>
      </c>
      <c r="J70" s="156">
        <v>0</v>
      </c>
      <c r="K70" s="155">
        <f>G70*J70</f>
        <v>0</v>
      </c>
      <c r="L70" s="157">
        <v>20</v>
      </c>
      <c r="M70" s="158">
        <v>4</v>
      </c>
      <c r="N70" s="17" t="s">
        <v>113</v>
      </c>
    </row>
    <row r="71" spans="1:14" s="17" customFormat="1" ht="24" customHeight="1">
      <c r="A71" s="153" t="s">
        <v>220</v>
      </c>
      <c r="B71" s="153" t="s">
        <v>108</v>
      </c>
      <c r="C71" s="153" t="s">
        <v>109</v>
      </c>
      <c r="D71" s="17" t="s">
        <v>221</v>
      </c>
      <c r="E71" s="154" t="s">
        <v>222</v>
      </c>
      <c r="F71" s="153" t="s">
        <v>128</v>
      </c>
      <c r="G71" s="155">
        <v>19.61</v>
      </c>
      <c r="H71" s="156">
        <v>1.6867</v>
      </c>
      <c r="I71" s="155">
        <f>G71*H71</f>
        <v>33.076187</v>
      </c>
      <c r="J71" s="156">
        <v>0</v>
      </c>
      <c r="K71" s="155">
        <f>G71*J71</f>
        <v>0</v>
      </c>
      <c r="L71" s="157">
        <v>20</v>
      </c>
      <c r="M71" s="158">
        <v>4</v>
      </c>
      <c r="N71" s="17" t="s">
        <v>113</v>
      </c>
    </row>
    <row r="72" spans="4:16" s="17" customFormat="1" ht="15.75" customHeight="1">
      <c r="D72" s="159"/>
      <c r="E72" s="159" t="s">
        <v>223</v>
      </c>
      <c r="G72" s="160">
        <v>19.6096</v>
      </c>
      <c r="N72" s="159" t="s">
        <v>113</v>
      </c>
      <c r="O72" s="159" t="s">
        <v>113</v>
      </c>
      <c r="P72" s="159" t="s">
        <v>115</v>
      </c>
    </row>
    <row r="73" spans="1:14" s="17" customFormat="1" ht="24" customHeight="1">
      <c r="A73" s="153" t="s">
        <v>224</v>
      </c>
      <c r="B73" s="153" t="s">
        <v>108</v>
      </c>
      <c r="C73" s="153" t="s">
        <v>109</v>
      </c>
      <c r="D73" s="17" t="s">
        <v>225</v>
      </c>
      <c r="E73" s="154" t="s">
        <v>226</v>
      </c>
      <c r="F73" s="153" t="s">
        <v>112</v>
      </c>
      <c r="G73" s="155">
        <v>49.024</v>
      </c>
      <c r="H73" s="156">
        <v>0.10255</v>
      </c>
      <c r="I73" s="155">
        <f>G73*H73</f>
        <v>5.0274112</v>
      </c>
      <c r="J73" s="156">
        <v>0</v>
      </c>
      <c r="K73" s="155">
        <f>G73*J73</f>
        <v>0</v>
      </c>
      <c r="L73" s="157">
        <v>20</v>
      </c>
      <c r="M73" s="158">
        <v>4</v>
      </c>
      <c r="N73" s="17" t="s">
        <v>113</v>
      </c>
    </row>
    <row r="74" spans="2:14" s="131" customFormat="1" ht="12.75" customHeight="1">
      <c r="B74" s="135" t="s">
        <v>65</v>
      </c>
      <c r="D74" s="136" t="s">
        <v>143</v>
      </c>
      <c r="E74" s="136" t="s">
        <v>227</v>
      </c>
      <c r="I74" s="137">
        <f>SUM(I75:I101)</f>
        <v>14.845339048000001</v>
      </c>
      <c r="K74" s="137">
        <f>SUM(K75:K101)</f>
        <v>0</v>
      </c>
      <c r="N74" s="136" t="s">
        <v>11</v>
      </c>
    </row>
    <row r="75" spans="1:14" s="17" customFormat="1" ht="24" customHeight="1">
      <c r="A75" s="153" t="s">
        <v>228</v>
      </c>
      <c r="B75" s="153" t="s">
        <v>108</v>
      </c>
      <c r="C75" s="153" t="s">
        <v>209</v>
      </c>
      <c r="D75" s="17" t="s">
        <v>229</v>
      </c>
      <c r="E75" s="154" t="s">
        <v>230</v>
      </c>
      <c r="F75" s="153" t="s">
        <v>119</v>
      </c>
      <c r="G75" s="155">
        <v>10</v>
      </c>
      <c r="H75" s="156">
        <v>5.44E-06</v>
      </c>
      <c r="I75" s="155">
        <f>G75*H75</f>
        <v>5.4399999999999994E-05</v>
      </c>
      <c r="J75" s="156">
        <v>0</v>
      </c>
      <c r="K75" s="155">
        <f>G75*J75</f>
        <v>0</v>
      </c>
      <c r="L75" s="157">
        <v>20</v>
      </c>
      <c r="M75" s="158">
        <v>4</v>
      </c>
      <c r="N75" s="17" t="s">
        <v>113</v>
      </c>
    </row>
    <row r="76" spans="1:14" s="17" customFormat="1" ht="13.5" customHeight="1">
      <c r="A76" s="163" t="s">
        <v>231</v>
      </c>
      <c r="B76" s="163" t="s">
        <v>154</v>
      </c>
      <c r="C76" s="163" t="s">
        <v>155</v>
      </c>
      <c r="D76" s="164" t="s">
        <v>232</v>
      </c>
      <c r="E76" s="165" t="s">
        <v>233</v>
      </c>
      <c r="F76" s="163" t="s">
        <v>234</v>
      </c>
      <c r="G76" s="166">
        <v>2.18</v>
      </c>
      <c r="H76" s="167">
        <v>0.01575</v>
      </c>
      <c r="I76" s="166">
        <f>G76*H76</f>
        <v>0.034335000000000004</v>
      </c>
      <c r="J76" s="167">
        <v>0</v>
      </c>
      <c r="K76" s="166">
        <f>G76*J76</f>
        <v>0</v>
      </c>
      <c r="L76" s="168">
        <v>20</v>
      </c>
      <c r="M76" s="169">
        <v>8</v>
      </c>
      <c r="N76" s="164" t="s">
        <v>113</v>
      </c>
    </row>
    <row r="77" spans="1:14" s="17" customFormat="1" ht="13.5" customHeight="1">
      <c r="A77" s="153" t="s">
        <v>235</v>
      </c>
      <c r="B77" s="153" t="s">
        <v>108</v>
      </c>
      <c r="C77" s="153" t="s">
        <v>209</v>
      </c>
      <c r="D77" s="17" t="s">
        <v>236</v>
      </c>
      <c r="E77" s="154" t="s">
        <v>237</v>
      </c>
      <c r="F77" s="153" t="s">
        <v>119</v>
      </c>
      <c r="G77" s="155">
        <v>72</v>
      </c>
      <c r="H77" s="156">
        <v>9.89E-06</v>
      </c>
      <c r="I77" s="155">
        <f>G77*H77</f>
        <v>0.00071208</v>
      </c>
      <c r="J77" s="156">
        <v>0</v>
      </c>
      <c r="K77" s="155">
        <f>G77*J77</f>
        <v>0</v>
      </c>
      <c r="L77" s="157">
        <v>20</v>
      </c>
      <c r="M77" s="158">
        <v>4</v>
      </c>
      <c r="N77" s="17" t="s">
        <v>113</v>
      </c>
    </row>
    <row r="78" spans="1:14" s="17" customFormat="1" ht="13.5" customHeight="1">
      <c r="A78" s="163" t="s">
        <v>238</v>
      </c>
      <c r="B78" s="163" t="s">
        <v>154</v>
      </c>
      <c r="C78" s="163" t="s">
        <v>155</v>
      </c>
      <c r="D78" s="164" t="s">
        <v>239</v>
      </c>
      <c r="E78" s="165" t="s">
        <v>240</v>
      </c>
      <c r="F78" s="163" t="s">
        <v>234</v>
      </c>
      <c r="G78" s="166">
        <v>24</v>
      </c>
      <c r="H78" s="167">
        <v>0.02527</v>
      </c>
      <c r="I78" s="166">
        <f>G78*H78</f>
        <v>0.60648</v>
      </c>
      <c r="J78" s="167">
        <v>0</v>
      </c>
      <c r="K78" s="166">
        <f>G78*J78</f>
        <v>0</v>
      </c>
      <c r="L78" s="168">
        <v>20</v>
      </c>
      <c r="M78" s="169">
        <v>8</v>
      </c>
      <c r="N78" s="164" t="s">
        <v>113</v>
      </c>
    </row>
    <row r="79" spans="4:16" s="17" customFormat="1" ht="15.75" customHeight="1">
      <c r="D79" s="159"/>
      <c r="E79" s="159" t="s">
        <v>241</v>
      </c>
      <c r="G79" s="160">
        <v>24</v>
      </c>
      <c r="N79" s="159" t="s">
        <v>113</v>
      </c>
      <c r="O79" s="159" t="s">
        <v>113</v>
      </c>
      <c r="P79" s="159" t="s">
        <v>115</v>
      </c>
    </row>
    <row r="80" spans="1:14" s="17" customFormat="1" ht="24" customHeight="1">
      <c r="A80" s="153" t="s">
        <v>242</v>
      </c>
      <c r="B80" s="153" t="s">
        <v>108</v>
      </c>
      <c r="C80" s="153" t="s">
        <v>209</v>
      </c>
      <c r="D80" s="17" t="s">
        <v>243</v>
      </c>
      <c r="E80" s="154" t="s">
        <v>244</v>
      </c>
      <c r="F80" s="153" t="s">
        <v>234</v>
      </c>
      <c r="G80" s="155">
        <v>6</v>
      </c>
      <c r="H80" s="156">
        <v>1.7E-05</v>
      </c>
      <c r="I80" s="155">
        <f aca="true" t="shared" si="0" ref="I80:I101">G80*H80</f>
        <v>0.000102</v>
      </c>
      <c r="J80" s="156">
        <v>0</v>
      </c>
      <c r="K80" s="155">
        <f aca="true" t="shared" si="1" ref="K80:K101">G80*J80</f>
        <v>0</v>
      </c>
      <c r="L80" s="157">
        <v>20</v>
      </c>
      <c r="M80" s="158">
        <v>4</v>
      </c>
      <c r="N80" s="17" t="s">
        <v>113</v>
      </c>
    </row>
    <row r="81" spans="1:14" s="17" customFormat="1" ht="13.5" customHeight="1">
      <c r="A81" s="163" t="s">
        <v>245</v>
      </c>
      <c r="B81" s="163" t="s">
        <v>154</v>
      </c>
      <c r="C81" s="163" t="s">
        <v>155</v>
      </c>
      <c r="D81" s="164" t="s">
        <v>246</v>
      </c>
      <c r="E81" s="165" t="s">
        <v>247</v>
      </c>
      <c r="F81" s="163" t="s">
        <v>234</v>
      </c>
      <c r="G81" s="166">
        <v>4.36</v>
      </c>
      <c r="H81" s="167">
        <v>0.00086</v>
      </c>
      <c r="I81" s="166">
        <f t="shared" si="0"/>
        <v>0.0037496</v>
      </c>
      <c r="J81" s="167">
        <v>0</v>
      </c>
      <c r="K81" s="166">
        <f t="shared" si="1"/>
        <v>0</v>
      </c>
      <c r="L81" s="168">
        <v>20</v>
      </c>
      <c r="M81" s="169">
        <v>8</v>
      </c>
      <c r="N81" s="164" t="s">
        <v>113</v>
      </c>
    </row>
    <row r="82" spans="1:14" s="17" customFormat="1" ht="13.5" customHeight="1">
      <c r="A82" s="163" t="s">
        <v>248</v>
      </c>
      <c r="B82" s="163" t="s">
        <v>154</v>
      </c>
      <c r="C82" s="163" t="s">
        <v>155</v>
      </c>
      <c r="D82" s="164" t="s">
        <v>249</v>
      </c>
      <c r="E82" s="165" t="s">
        <v>250</v>
      </c>
      <c r="F82" s="163" t="s">
        <v>234</v>
      </c>
      <c r="G82" s="166">
        <v>2.18</v>
      </c>
      <c r="H82" s="167">
        <v>0.00054</v>
      </c>
      <c r="I82" s="166">
        <f t="shared" si="0"/>
        <v>0.0011772000000000002</v>
      </c>
      <c r="J82" s="167">
        <v>0</v>
      </c>
      <c r="K82" s="166">
        <f t="shared" si="1"/>
        <v>0</v>
      </c>
      <c r="L82" s="168">
        <v>20</v>
      </c>
      <c r="M82" s="169">
        <v>8</v>
      </c>
      <c r="N82" s="164" t="s">
        <v>113</v>
      </c>
    </row>
    <row r="83" spans="1:14" s="17" customFormat="1" ht="24" customHeight="1">
      <c r="A83" s="153" t="s">
        <v>251</v>
      </c>
      <c r="B83" s="153" t="s">
        <v>108</v>
      </c>
      <c r="C83" s="153" t="s">
        <v>209</v>
      </c>
      <c r="D83" s="17" t="s">
        <v>252</v>
      </c>
      <c r="E83" s="154" t="s">
        <v>253</v>
      </c>
      <c r="F83" s="153" t="s">
        <v>234</v>
      </c>
      <c r="G83" s="155">
        <v>2</v>
      </c>
      <c r="H83" s="156">
        <v>6.6E-05</v>
      </c>
      <c r="I83" s="155">
        <f t="shared" si="0"/>
        <v>0.000132</v>
      </c>
      <c r="J83" s="156">
        <v>0</v>
      </c>
      <c r="K83" s="155">
        <f t="shared" si="1"/>
        <v>0</v>
      </c>
      <c r="L83" s="157">
        <v>20</v>
      </c>
      <c r="M83" s="158">
        <v>4</v>
      </c>
      <c r="N83" s="17" t="s">
        <v>113</v>
      </c>
    </row>
    <row r="84" spans="1:14" s="17" customFormat="1" ht="13.5" customHeight="1">
      <c r="A84" s="163" t="s">
        <v>254</v>
      </c>
      <c r="B84" s="163" t="s">
        <v>154</v>
      </c>
      <c r="C84" s="163" t="s">
        <v>155</v>
      </c>
      <c r="D84" s="164" t="s">
        <v>255</v>
      </c>
      <c r="E84" s="165" t="s">
        <v>256</v>
      </c>
      <c r="F84" s="163" t="s">
        <v>234</v>
      </c>
      <c r="G84" s="166">
        <v>2.18</v>
      </c>
      <c r="H84" s="167">
        <v>0.00903</v>
      </c>
      <c r="I84" s="166">
        <f t="shared" si="0"/>
        <v>0.019685400000000002</v>
      </c>
      <c r="J84" s="167">
        <v>0</v>
      </c>
      <c r="K84" s="166">
        <f t="shared" si="1"/>
        <v>0</v>
      </c>
      <c r="L84" s="168">
        <v>20</v>
      </c>
      <c r="M84" s="169">
        <v>8</v>
      </c>
      <c r="N84" s="164" t="s">
        <v>113</v>
      </c>
    </row>
    <row r="85" spans="1:14" s="17" customFormat="1" ht="24" customHeight="1">
      <c r="A85" s="153" t="s">
        <v>257</v>
      </c>
      <c r="B85" s="153" t="s">
        <v>108</v>
      </c>
      <c r="C85" s="153" t="s">
        <v>209</v>
      </c>
      <c r="D85" s="17" t="s">
        <v>258</v>
      </c>
      <c r="E85" s="154" t="s">
        <v>259</v>
      </c>
      <c r="F85" s="153" t="s">
        <v>234</v>
      </c>
      <c r="G85" s="155">
        <v>8</v>
      </c>
      <c r="H85" s="156">
        <v>3.95E-05</v>
      </c>
      <c r="I85" s="155">
        <f t="shared" si="0"/>
        <v>0.000316</v>
      </c>
      <c r="J85" s="156">
        <v>0</v>
      </c>
      <c r="K85" s="155">
        <f t="shared" si="1"/>
        <v>0</v>
      </c>
      <c r="L85" s="157">
        <v>20</v>
      </c>
      <c r="M85" s="158">
        <v>4</v>
      </c>
      <c r="N85" s="17" t="s">
        <v>113</v>
      </c>
    </row>
    <row r="86" spans="1:14" s="17" customFormat="1" ht="13.5" customHeight="1">
      <c r="A86" s="153" t="s">
        <v>260</v>
      </c>
      <c r="B86" s="153" t="s">
        <v>108</v>
      </c>
      <c r="C86" s="153" t="s">
        <v>209</v>
      </c>
      <c r="D86" s="17" t="s">
        <v>261</v>
      </c>
      <c r="E86" s="154" t="s">
        <v>262</v>
      </c>
      <c r="F86" s="153" t="s">
        <v>119</v>
      </c>
      <c r="G86" s="155">
        <v>72</v>
      </c>
      <c r="H86" s="156">
        <v>0</v>
      </c>
      <c r="I86" s="155">
        <f t="shared" si="0"/>
        <v>0</v>
      </c>
      <c r="J86" s="156">
        <v>0</v>
      </c>
      <c r="K86" s="155">
        <f t="shared" si="1"/>
        <v>0</v>
      </c>
      <c r="L86" s="157">
        <v>20</v>
      </c>
      <c r="M86" s="158">
        <v>4</v>
      </c>
      <c r="N86" s="17" t="s">
        <v>113</v>
      </c>
    </row>
    <row r="87" spans="1:14" s="17" customFormat="1" ht="13.5" customHeight="1">
      <c r="A87" s="153" t="s">
        <v>263</v>
      </c>
      <c r="B87" s="153" t="s">
        <v>108</v>
      </c>
      <c r="C87" s="153" t="s">
        <v>209</v>
      </c>
      <c r="D87" s="17" t="s">
        <v>264</v>
      </c>
      <c r="E87" s="154" t="s">
        <v>265</v>
      </c>
      <c r="F87" s="153" t="s">
        <v>234</v>
      </c>
      <c r="G87" s="155">
        <v>15</v>
      </c>
      <c r="H87" s="156">
        <v>0.016662152</v>
      </c>
      <c r="I87" s="155">
        <f t="shared" si="0"/>
        <v>0.24993228</v>
      </c>
      <c r="J87" s="156">
        <v>0</v>
      </c>
      <c r="K87" s="155">
        <f t="shared" si="1"/>
        <v>0</v>
      </c>
      <c r="L87" s="157">
        <v>20</v>
      </c>
      <c r="M87" s="158">
        <v>4</v>
      </c>
      <c r="N87" s="17" t="s">
        <v>113</v>
      </c>
    </row>
    <row r="88" spans="1:14" s="17" customFormat="1" ht="13.5" customHeight="1">
      <c r="A88" s="163" t="s">
        <v>266</v>
      </c>
      <c r="B88" s="163" t="s">
        <v>154</v>
      </c>
      <c r="C88" s="163" t="s">
        <v>155</v>
      </c>
      <c r="D88" s="164" t="s">
        <v>267</v>
      </c>
      <c r="E88" s="165" t="s">
        <v>268</v>
      </c>
      <c r="F88" s="163" t="s">
        <v>234</v>
      </c>
      <c r="G88" s="166">
        <v>4.04</v>
      </c>
      <c r="H88" s="167">
        <v>2</v>
      </c>
      <c r="I88" s="166">
        <f t="shared" si="0"/>
        <v>8.08</v>
      </c>
      <c r="J88" s="167">
        <v>0</v>
      </c>
      <c r="K88" s="166">
        <f t="shared" si="1"/>
        <v>0</v>
      </c>
      <c r="L88" s="168">
        <v>20</v>
      </c>
      <c r="M88" s="169">
        <v>8</v>
      </c>
      <c r="N88" s="164" t="s">
        <v>113</v>
      </c>
    </row>
    <row r="89" spans="1:14" s="17" customFormat="1" ht="24" customHeight="1">
      <c r="A89" s="163" t="s">
        <v>269</v>
      </c>
      <c r="B89" s="163" t="s">
        <v>154</v>
      </c>
      <c r="C89" s="163" t="s">
        <v>155</v>
      </c>
      <c r="D89" s="164" t="s">
        <v>270</v>
      </c>
      <c r="E89" s="165" t="s">
        <v>271</v>
      </c>
      <c r="F89" s="163" t="s">
        <v>234</v>
      </c>
      <c r="G89" s="166">
        <v>4.04</v>
      </c>
      <c r="H89" s="167">
        <v>0.33</v>
      </c>
      <c r="I89" s="166">
        <f t="shared" si="0"/>
        <v>1.3332000000000002</v>
      </c>
      <c r="J89" s="167">
        <v>0</v>
      </c>
      <c r="K89" s="166">
        <f t="shared" si="1"/>
        <v>0</v>
      </c>
      <c r="L89" s="168">
        <v>20</v>
      </c>
      <c r="M89" s="169">
        <v>8</v>
      </c>
      <c r="N89" s="164" t="s">
        <v>113</v>
      </c>
    </row>
    <row r="90" spans="1:14" s="17" customFormat="1" ht="24" customHeight="1">
      <c r="A90" s="163" t="s">
        <v>272</v>
      </c>
      <c r="B90" s="163" t="s">
        <v>154</v>
      </c>
      <c r="C90" s="163" t="s">
        <v>155</v>
      </c>
      <c r="D90" s="164" t="s">
        <v>273</v>
      </c>
      <c r="E90" s="165" t="s">
        <v>274</v>
      </c>
      <c r="F90" s="163" t="s">
        <v>234</v>
      </c>
      <c r="G90" s="166">
        <v>3.03</v>
      </c>
      <c r="H90" s="167">
        <v>0.18</v>
      </c>
      <c r="I90" s="166">
        <f t="shared" si="0"/>
        <v>0.5454</v>
      </c>
      <c r="J90" s="167">
        <v>0</v>
      </c>
      <c r="K90" s="166">
        <f t="shared" si="1"/>
        <v>0</v>
      </c>
      <c r="L90" s="168">
        <v>20</v>
      </c>
      <c r="M90" s="169">
        <v>8</v>
      </c>
      <c r="N90" s="164" t="s">
        <v>113</v>
      </c>
    </row>
    <row r="91" spans="1:14" s="17" customFormat="1" ht="13.5" customHeight="1">
      <c r="A91" s="163" t="s">
        <v>275</v>
      </c>
      <c r="B91" s="163" t="s">
        <v>154</v>
      </c>
      <c r="C91" s="163" t="s">
        <v>155</v>
      </c>
      <c r="D91" s="164" t="s">
        <v>276</v>
      </c>
      <c r="E91" s="165" t="s">
        <v>277</v>
      </c>
      <c r="F91" s="163" t="s">
        <v>234</v>
      </c>
      <c r="G91" s="166">
        <v>2.02</v>
      </c>
      <c r="H91" s="167">
        <v>0.36</v>
      </c>
      <c r="I91" s="166">
        <f t="shared" si="0"/>
        <v>0.7272</v>
      </c>
      <c r="J91" s="167">
        <v>0</v>
      </c>
      <c r="K91" s="166">
        <f t="shared" si="1"/>
        <v>0</v>
      </c>
      <c r="L91" s="168">
        <v>20</v>
      </c>
      <c r="M91" s="169">
        <v>8</v>
      </c>
      <c r="N91" s="164" t="s">
        <v>113</v>
      </c>
    </row>
    <row r="92" spans="1:14" s="17" customFormat="1" ht="13.5" customHeight="1">
      <c r="A92" s="163" t="s">
        <v>278</v>
      </c>
      <c r="B92" s="163" t="s">
        <v>154</v>
      </c>
      <c r="C92" s="163" t="s">
        <v>155</v>
      </c>
      <c r="D92" s="164" t="s">
        <v>279</v>
      </c>
      <c r="E92" s="165" t="s">
        <v>280</v>
      </c>
      <c r="F92" s="163" t="s">
        <v>234</v>
      </c>
      <c r="G92" s="166">
        <v>2.02</v>
      </c>
      <c r="H92" s="167">
        <v>1.01</v>
      </c>
      <c r="I92" s="166">
        <f t="shared" si="0"/>
        <v>2.0402</v>
      </c>
      <c r="J92" s="167">
        <v>0</v>
      </c>
      <c r="K92" s="166">
        <f t="shared" si="1"/>
        <v>0</v>
      </c>
      <c r="L92" s="168">
        <v>20</v>
      </c>
      <c r="M92" s="169">
        <v>8</v>
      </c>
      <c r="N92" s="164" t="s">
        <v>113</v>
      </c>
    </row>
    <row r="93" spans="1:14" s="17" customFormat="1" ht="13.5" customHeight="1">
      <c r="A93" s="153" t="s">
        <v>281</v>
      </c>
      <c r="B93" s="153" t="s">
        <v>108</v>
      </c>
      <c r="C93" s="153" t="s">
        <v>209</v>
      </c>
      <c r="D93" s="17" t="s">
        <v>282</v>
      </c>
      <c r="E93" s="154" t="s">
        <v>283</v>
      </c>
      <c r="F93" s="153" t="s">
        <v>234</v>
      </c>
      <c r="G93" s="155">
        <v>8</v>
      </c>
      <c r="H93" s="156">
        <v>0.035239836</v>
      </c>
      <c r="I93" s="155">
        <f t="shared" si="0"/>
        <v>0.281918688</v>
      </c>
      <c r="J93" s="156">
        <v>0</v>
      </c>
      <c r="K93" s="155">
        <f t="shared" si="1"/>
        <v>0</v>
      </c>
      <c r="L93" s="157">
        <v>20</v>
      </c>
      <c r="M93" s="158">
        <v>4</v>
      </c>
      <c r="N93" s="17" t="s">
        <v>113</v>
      </c>
    </row>
    <row r="94" spans="1:14" s="17" customFormat="1" ht="13.5" customHeight="1">
      <c r="A94" s="163" t="s">
        <v>284</v>
      </c>
      <c r="B94" s="163" t="s">
        <v>154</v>
      </c>
      <c r="C94" s="163" t="s">
        <v>155</v>
      </c>
      <c r="D94" s="164" t="s">
        <v>285</v>
      </c>
      <c r="E94" s="165" t="s">
        <v>286</v>
      </c>
      <c r="F94" s="163" t="s">
        <v>234</v>
      </c>
      <c r="G94" s="166">
        <v>6.06</v>
      </c>
      <c r="H94" s="167">
        <v>0.025</v>
      </c>
      <c r="I94" s="166">
        <f t="shared" si="0"/>
        <v>0.1515</v>
      </c>
      <c r="J94" s="167">
        <v>0</v>
      </c>
      <c r="K94" s="166">
        <f t="shared" si="1"/>
        <v>0</v>
      </c>
      <c r="L94" s="168">
        <v>20</v>
      </c>
      <c r="M94" s="169">
        <v>8</v>
      </c>
      <c r="N94" s="164" t="s">
        <v>113</v>
      </c>
    </row>
    <row r="95" spans="1:14" s="17" customFormat="1" ht="13.5" customHeight="1">
      <c r="A95" s="163" t="s">
        <v>287</v>
      </c>
      <c r="B95" s="163" t="s">
        <v>154</v>
      </c>
      <c r="C95" s="163" t="s">
        <v>155</v>
      </c>
      <c r="D95" s="164" t="s">
        <v>288</v>
      </c>
      <c r="E95" s="165" t="s">
        <v>289</v>
      </c>
      <c r="F95" s="163" t="s">
        <v>234</v>
      </c>
      <c r="G95" s="166">
        <v>1.01</v>
      </c>
      <c r="H95" s="167">
        <v>0.035</v>
      </c>
      <c r="I95" s="166">
        <f t="shared" si="0"/>
        <v>0.035350000000000006</v>
      </c>
      <c r="J95" s="167">
        <v>0</v>
      </c>
      <c r="K95" s="166">
        <f t="shared" si="1"/>
        <v>0</v>
      </c>
      <c r="L95" s="168">
        <v>20</v>
      </c>
      <c r="M95" s="169">
        <v>8</v>
      </c>
      <c r="N95" s="164" t="s">
        <v>113</v>
      </c>
    </row>
    <row r="96" spans="1:14" s="17" customFormat="1" ht="13.5" customHeight="1">
      <c r="A96" s="163" t="s">
        <v>290</v>
      </c>
      <c r="B96" s="163" t="s">
        <v>154</v>
      </c>
      <c r="C96" s="163" t="s">
        <v>155</v>
      </c>
      <c r="D96" s="164" t="s">
        <v>291</v>
      </c>
      <c r="E96" s="165" t="s">
        <v>292</v>
      </c>
      <c r="F96" s="163" t="s">
        <v>234</v>
      </c>
      <c r="G96" s="166">
        <v>1.01</v>
      </c>
      <c r="H96" s="167">
        <v>0.045</v>
      </c>
      <c r="I96" s="166">
        <f t="shared" si="0"/>
        <v>0.04545</v>
      </c>
      <c r="J96" s="167">
        <v>0</v>
      </c>
      <c r="K96" s="166">
        <f t="shared" si="1"/>
        <v>0</v>
      </c>
      <c r="L96" s="168">
        <v>20</v>
      </c>
      <c r="M96" s="169">
        <v>8</v>
      </c>
      <c r="N96" s="164" t="s">
        <v>113</v>
      </c>
    </row>
    <row r="97" spans="1:14" s="17" customFormat="1" ht="24" customHeight="1">
      <c r="A97" s="153" t="s">
        <v>293</v>
      </c>
      <c r="B97" s="153" t="s">
        <v>108</v>
      </c>
      <c r="C97" s="153" t="s">
        <v>209</v>
      </c>
      <c r="D97" s="17" t="s">
        <v>294</v>
      </c>
      <c r="E97" s="154" t="s">
        <v>295</v>
      </c>
      <c r="F97" s="153" t="s">
        <v>234</v>
      </c>
      <c r="G97" s="155">
        <v>2</v>
      </c>
      <c r="H97" s="156">
        <v>2.6E-05</v>
      </c>
      <c r="I97" s="155">
        <f t="shared" si="0"/>
        <v>5.2E-05</v>
      </c>
      <c r="J97" s="156">
        <v>0</v>
      </c>
      <c r="K97" s="155">
        <f t="shared" si="1"/>
        <v>0</v>
      </c>
      <c r="L97" s="157">
        <v>20</v>
      </c>
      <c r="M97" s="158">
        <v>4</v>
      </c>
      <c r="N97" s="17" t="s">
        <v>113</v>
      </c>
    </row>
    <row r="98" spans="1:14" s="17" customFormat="1" ht="13.5" customHeight="1">
      <c r="A98" s="163" t="s">
        <v>296</v>
      </c>
      <c r="B98" s="163" t="s">
        <v>154</v>
      </c>
      <c r="C98" s="163" t="s">
        <v>155</v>
      </c>
      <c r="D98" s="164" t="s">
        <v>297</v>
      </c>
      <c r="E98" s="165" t="s">
        <v>298</v>
      </c>
      <c r="F98" s="163" t="s">
        <v>234</v>
      </c>
      <c r="G98" s="166">
        <v>2</v>
      </c>
      <c r="H98" s="167">
        <v>0</v>
      </c>
      <c r="I98" s="166">
        <f t="shared" si="0"/>
        <v>0</v>
      </c>
      <c r="J98" s="167">
        <v>0</v>
      </c>
      <c r="K98" s="166">
        <f t="shared" si="1"/>
        <v>0</v>
      </c>
      <c r="L98" s="168">
        <v>20</v>
      </c>
      <c r="M98" s="169">
        <v>8</v>
      </c>
      <c r="N98" s="164" t="s">
        <v>113</v>
      </c>
    </row>
    <row r="99" spans="1:14" s="17" customFormat="1" ht="13.5" customHeight="1">
      <c r="A99" s="163" t="s">
        <v>299</v>
      </c>
      <c r="B99" s="163" t="s">
        <v>154</v>
      </c>
      <c r="C99" s="163" t="s">
        <v>155</v>
      </c>
      <c r="D99" s="164" t="s">
        <v>300</v>
      </c>
      <c r="E99" s="165" t="s">
        <v>301</v>
      </c>
      <c r="F99" s="163" t="s">
        <v>234</v>
      </c>
      <c r="G99" s="166">
        <v>8</v>
      </c>
      <c r="H99" s="167">
        <v>0.00288</v>
      </c>
      <c r="I99" s="166">
        <f t="shared" si="0"/>
        <v>0.02304</v>
      </c>
      <c r="J99" s="167">
        <v>0</v>
      </c>
      <c r="K99" s="166">
        <f t="shared" si="1"/>
        <v>0</v>
      </c>
      <c r="L99" s="168">
        <v>20</v>
      </c>
      <c r="M99" s="169">
        <v>8</v>
      </c>
      <c r="N99" s="164" t="s">
        <v>113</v>
      </c>
    </row>
    <row r="100" spans="1:14" s="17" customFormat="1" ht="24" customHeight="1">
      <c r="A100" s="153" t="s">
        <v>302</v>
      </c>
      <c r="B100" s="153" t="s">
        <v>108</v>
      </c>
      <c r="C100" s="153" t="s">
        <v>209</v>
      </c>
      <c r="D100" s="17" t="s">
        <v>303</v>
      </c>
      <c r="E100" s="154" t="s">
        <v>304</v>
      </c>
      <c r="F100" s="153" t="s">
        <v>234</v>
      </c>
      <c r="G100" s="155">
        <v>4</v>
      </c>
      <c r="H100" s="156">
        <v>0.0063381</v>
      </c>
      <c r="I100" s="155">
        <f t="shared" si="0"/>
        <v>0.0253524</v>
      </c>
      <c r="J100" s="156">
        <v>0</v>
      </c>
      <c r="K100" s="155">
        <f t="shared" si="1"/>
        <v>0</v>
      </c>
      <c r="L100" s="157">
        <v>20</v>
      </c>
      <c r="M100" s="158">
        <v>4</v>
      </c>
      <c r="N100" s="17" t="s">
        <v>113</v>
      </c>
    </row>
    <row r="101" spans="1:14" s="17" customFormat="1" ht="13.5" customHeight="1">
      <c r="A101" s="163" t="s">
        <v>305</v>
      </c>
      <c r="B101" s="163" t="s">
        <v>154</v>
      </c>
      <c r="C101" s="163" t="s">
        <v>155</v>
      </c>
      <c r="D101" s="164" t="s">
        <v>306</v>
      </c>
      <c r="E101" s="165" t="s">
        <v>307</v>
      </c>
      <c r="F101" s="163" t="s">
        <v>234</v>
      </c>
      <c r="G101" s="166">
        <v>4</v>
      </c>
      <c r="H101" s="167">
        <v>0.16</v>
      </c>
      <c r="I101" s="166">
        <f t="shared" si="0"/>
        <v>0.64</v>
      </c>
      <c r="J101" s="167">
        <v>0</v>
      </c>
      <c r="K101" s="166">
        <f t="shared" si="1"/>
        <v>0</v>
      </c>
      <c r="L101" s="168">
        <v>20</v>
      </c>
      <c r="M101" s="169">
        <v>8</v>
      </c>
      <c r="N101" s="164" t="s">
        <v>113</v>
      </c>
    </row>
    <row r="102" spans="2:14" s="131" customFormat="1" ht="12.75" customHeight="1">
      <c r="B102" s="135" t="s">
        <v>65</v>
      </c>
      <c r="D102" s="136" t="s">
        <v>147</v>
      </c>
      <c r="E102" s="136" t="s">
        <v>308</v>
      </c>
      <c r="I102" s="137">
        <f>SUM(I103:I108)</f>
        <v>0.257376</v>
      </c>
      <c r="K102" s="137">
        <f>SUM(K103:K108)</f>
        <v>0</v>
      </c>
      <c r="N102" s="136" t="s">
        <v>11</v>
      </c>
    </row>
    <row r="103" spans="1:14" s="17" customFormat="1" ht="24" customHeight="1">
      <c r="A103" s="153" t="s">
        <v>309</v>
      </c>
      <c r="B103" s="153" t="s">
        <v>108</v>
      </c>
      <c r="C103" s="153" t="s">
        <v>109</v>
      </c>
      <c r="D103" s="17" t="s">
        <v>310</v>
      </c>
      <c r="E103" s="154" t="s">
        <v>311</v>
      </c>
      <c r="F103" s="153" t="s">
        <v>119</v>
      </c>
      <c r="G103" s="155">
        <v>76.6</v>
      </c>
      <c r="H103" s="156">
        <v>0</v>
      </c>
      <c r="I103" s="155">
        <f>G103*H103</f>
        <v>0</v>
      </c>
      <c r="J103" s="156">
        <v>0</v>
      </c>
      <c r="K103" s="155">
        <f>G103*J103</f>
        <v>0</v>
      </c>
      <c r="L103" s="157">
        <v>20</v>
      </c>
      <c r="M103" s="158">
        <v>4</v>
      </c>
      <c r="N103" s="17" t="s">
        <v>113</v>
      </c>
    </row>
    <row r="104" spans="4:16" s="17" customFormat="1" ht="15.75" customHeight="1">
      <c r="D104" s="159"/>
      <c r="E104" s="159" t="s">
        <v>312</v>
      </c>
      <c r="G104" s="160">
        <v>76.6</v>
      </c>
      <c r="N104" s="159" t="s">
        <v>113</v>
      </c>
      <c r="O104" s="159" t="s">
        <v>113</v>
      </c>
      <c r="P104" s="159" t="s">
        <v>115</v>
      </c>
    </row>
    <row r="105" spans="1:14" s="17" customFormat="1" ht="13.5" customHeight="1">
      <c r="A105" s="153" t="s">
        <v>313</v>
      </c>
      <c r="B105" s="153" t="s">
        <v>108</v>
      </c>
      <c r="C105" s="153" t="s">
        <v>109</v>
      </c>
      <c r="D105" s="17" t="s">
        <v>314</v>
      </c>
      <c r="E105" s="154" t="s">
        <v>315</v>
      </c>
      <c r="F105" s="153" t="s">
        <v>119</v>
      </c>
      <c r="G105" s="155">
        <v>76.6</v>
      </c>
      <c r="H105" s="156">
        <v>0.00336</v>
      </c>
      <c r="I105" s="155">
        <f>G105*H105</f>
        <v>0.257376</v>
      </c>
      <c r="J105" s="156">
        <v>0</v>
      </c>
      <c r="K105" s="155">
        <f>G105*J105</f>
        <v>0</v>
      </c>
      <c r="L105" s="157">
        <v>20</v>
      </c>
      <c r="M105" s="158">
        <v>4</v>
      </c>
      <c r="N105" s="17" t="s">
        <v>113</v>
      </c>
    </row>
    <row r="106" spans="4:16" s="17" customFormat="1" ht="15.75" customHeight="1">
      <c r="D106" s="159"/>
      <c r="E106" s="159" t="s">
        <v>312</v>
      </c>
      <c r="G106" s="160">
        <v>76.6</v>
      </c>
      <c r="N106" s="159" t="s">
        <v>113</v>
      </c>
      <c r="O106" s="159" t="s">
        <v>113</v>
      </c>
      <c r="P106" s="159" t="s">
        <v>115</v>
      </c>
    </row>
    <row r="107" spans="1:14" s="17" customFormat="1" ht="24" customHeight="1">
      <c r="A107" s="153" t="s">
        <v>316</v>
      </c>
      <c r="B107" s="153" t="s">
        <v>108</v>
      </c>
      <c r="C107" s="153" t="s">
        <v>109</v>
      </c>
      <c r="D107" s="17" t="s">
        <v>317</v>
      </c>
      <c r="E107" s="154" t="s">
        <v>318</v>
      </c>
      <c r="F107" s="153" t="s">
        <v>319</v>
      </c>
      <c r="G107" s="155">
        <v>8.873</v>
      </c>
      <c r="H107" s="156">
        <v>0</v>
      </c>
      <c r="I107" s="155">
        <f>G107*H107</f>
        <v>0</v>
      </c>
      <c r="J107" s="156">
        <v>0</v>
      </c>
      <c r="K107" s="155">
        <f>G107*J107</f>
        <v>0</v>
      </c>
      <c r="L107" s="157">
        <v>20</v>
      </c>
      <c r="M107" s="158">
        <v>4</v>
      </c>
      <c r="N107" s="17" t="s">
        <v>113</v>
      </c>
    </row>
    <row r="108" spans="1:14" s="17" customFormat="1" ht="13.5" customHeight="1">
      <c r="A108" s="153" t="s">
        <v>320</v>
      </c>
      <c r="B108" s="153" t="s">
        <v>108</v>
      </c>
      <c r="C108" s="153" t="s">
        <v>321</v>
      </c>
      <c r="D108" s="17" t="s">
        <v>322</v>
      </c>
      <c r="E108" s="154" t="s">
        <v>323</v>
      </c>
      <c r="F108" s="153" t="s">
        <v>319</v>
      </c>
      <c r="G108" s="155">
        <v>8.873</v>
      </c>
      <c r="H108" s="156">
        <v>0</v>
      </c>
      <c r="I108" s="155">
        <f>G108*H108</f>
        <v>0</v>
      </c>
      <c r="J108" s="156">
        <v>0</v>
      </c>
      <c r="K108" s="155">
        <f>G108*J108</f>
        <v>0</v>
      </c>
      <c r="L108" s="157">
        <v>20</v>
      </c>
      <c r="M108" s="158">
        <v>4</v>
      </c>
      <c r="N108" s="17" t="s">
        <v>113</v>
      </c>
    </row>
    <row r="109" spans="2:14" s="131" customFormat="1" ht="12.75" customHeight="1">
      <c r="B109" s="135" t="s">
        <v>65</v>
      </c>
      <c r="D109" s="136" t="s">
        <v>324</v>
      </c>
      <c r="E109" s="136" t="s">
        <v>325</v>
      </c>
      <c r="I109" s="137">
        <f>I110</f>
        <v>0</v>
      </c>
      <c r="K109" s="137">
        <f>K110</f>
        <v>0</v>
      </c>
      <c r="N109" s="136" t="s">
        <v>11</v>
      </c>
    </row>
    <row r="110" spans="1:14" s="17" customFormat="1" ht="24" customHeight="1">
      <c r="A110" s="153" t="s">
        <v>326</v>
      </c>
      <c r="B110" s="153" t="s">
        <v>108</v>
      </c>
      <c r="C110" s="153" t="s">
        <v>209</v>
      </c>
      <c r="D110" s="17" t="s">
        <v>327</v>
      </c>
      <c r="E110" s="154" t="s">
        <v>328</v>
      </c>
      <c r="F110" s="153" t="s">
        <v>319</v>
      </c>
      <c r="G110" s="155">
        <v>185.951</v>
      </c>
      <c r="H110" s="156">
        <v>0</v>
      </c>
      <c r="I110" s="155">
        <f>G110*H110</f>
        <v>0</v>
      </c>
      <c r="J110" s="156">
        <v>0</v>
      </c>
      <c r="K110" s="155">
        <f>G110*J110</f>
        <v>0</v>
      </c>
      <c r="L110" s="157">
        <v>20</v>
      </c>
      <c r="M110" s="158">
        <v>4</v>
      </c>
      <c r="N110" s="17" t="s">
        <v>113</v>
      </c>
    </row>
    <row r="111" spans="2:14" s="131" customFormat="1" ht="12.75" customHeight="1">
      <c r="B111" s="132" t="s">
        <v>65</v>
      </c>
      <c r="D111" s="133" t="s">
        <v>154</v>
      </c>
      <c r="E111" s="133" t="s">
        <v>329</v>
      </c>
      <c r="I111" s="134">
        <f>I112</f>
        <v>0.366903966</v>
      </c>
      <c r="K111" s="134">
        <f>K112</f>
        <v>0</v>
      </c>
      <c r="N111" s="133" t="s">
        <v>106</v>
      </c>
    </row>
    <row r="112" spans="2:14" s="131" customFormat="1" ht="12.75" customHeight="1">
      <c r="B112" s="135" t="s">
        <v>65</v>
      </c>
      <c r="D112" s="136" t="s">
        <v>330</v>
      </c>
      <c r="E112" s="136" t="s">
        <v>331</v>
      </c>
      <c r="I112" s="137">
        <f>SUM(I113:I114)</f>
        <v>0.366903966</v>
      </c>
      <c r="K112" s="137">
        <f>SUM(K113:K114)</f>
        <v>0</v>
      </c>
      <c r="N112" s="136" t="s">
        <v>11</v>
      </c>
    </row>
    <row r="113" spans="1:14" s="17" customFormat="1" ht="13.5" customHeight="1">
      <c r="A113" s="153" t="s">
        <v>332</v>
      </c>
      <c r="B113" s="153" t="s">
        <v>108</v>
      </c>
      <c r="C113" s="153" t="s">
        <v>333</v>
      </c>
      <c r="D113" s="17" t="s">
        <v>334</v>
      </c>
      <c r="E113" s="154" t="s">
        <v>335</v>
      </c>
      <c r="F113" s="153" t="s">
        <v>119</v>
      </c>
      <c r="G113" s="155">
        <v>14.3</v>
      </c>
      <c r="H113" s="156">
        <v>0.02565762</v>
      </c>
      <c r="I113" s="155">
        <f>G113*H113</f>
        <v>0.366903966</v>
      </c>
      <c r="J113" s="156">
        <v>0</v>
      </c>
      <c r="K113" s="155">
        <f>G113*J113</f>
        <v>0</v>
      </c>
      <c r="L113" s="157">
        <v>20</v>
      </c>
      <c r="M113" s="158">
        <v>64</v>
      </c>
      <c r="N113" s="17" t="s">
        <v>113</v>
      </c>
    </row>
    <row r="114" spans="4:16" s="17" customFormat="1" ht="15.75" customHeight="1">
      <c r="D114" s="159"/>
      <c r="E114" s="159" t="s">
        <v>336</v>
      </c>
      <c r="G114" s="160">
        <v>14.3</v>
      </c>
      <c r="N114" s="159" t="s">
        <v>113</v>
      </c>
      <c r="O114" s="159" t="s">
        <v>113</v>
      </c>
      <c r="P114" s="159" t="s">
        <v>115</v>
      </c>
    </row>
    <row r="115" spans="5:11" s="138" customFormat="1" ht="12.75" customHeight="1">
      <c r="E115" s="139" t="s">
        <v>91</v>
      </c>
      <c r="I115" s="140">
        <f>I14+I111</f>
        <v>186.3174771125</v>
      </c>
      <c r="K115" s="140">
        <f>K14+K111</f>
        <v>8.873344</v>
      </c>
    </row>
  </sheetData>
  <sheetProtection/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MICHALISKOVÁ Renáta</cp:lastModifiedBy>
  <dcterms:modified xsi:type="dcterms:W3CDTF">2015-08-20T12:31:23Z</dcterms:modified>
  <cp:category/>
  <cp:version/>
  <cp:contentType/>
  <cp:contentStatus/>
</cp:coreProperties>
</file>