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u90184\Desktop\POSLEDNÝ ROZPOČET\"/>
    </mc:Choice>
  </mc:AlternateContent>
  <bookViews>
    <workbookView xWindow="0" yWindow="0" windowWidth="28800" windowHeight="12435"/>
  </bookViews>
  <sheets>
    <sheet name="I. II. a  III. zmena 2016" sheetId="22" r:id="rId1"/>
  </sheets>
  <definedNames>
    <definedName name="_xlnm.Print_Titles" localSheetId="0">'I. II. a  III. zmena 2016'!$3:$4</definedName>
    <definedName name="_xlnm.Print_Area" localSheetId="0">'I. II. a  III. zmena 2016'!$A$1:$K$190</definedName>
  </definedNames>
  <calcPr calcId="152511"/>
</workbook>
</file>

<file path=xl/calcChain.xml><?xml version="1.0" encoding="utf-8"?>
<calcChain xmlns="http://schemas.openxmlformats.org/spreadsheetml/2006/main">
  <c r="J12" i="22" l="1"/>
  <c r="J6" i="22"/>
  <c r="K93" i="22"/>
  <c r="J93" i="22"/>
  <c r="J50" i="22"/>
  <c r="K50" i="22"/>
  <c r="K44" i="22"/>
  <c r="K143" i="22"/>
  <c r="J143" i="22"/>
  <c r="K173" i="22"/>
  <c r="J173" i="22"/>
  <c r="K167" i="22"/>
  <c r="J167" i="22"/>
  <c r="K131" i="22" l="1"/>
  <c r="J131" i="22"/>
  <c r="K123" i="22"/>
  <c r="J123" i="22"/>
  <c r="K135" i="22" l="1"/>
  <c r="J135" i="22"/>
  <c r="I50" i="22" l="1"/>
  <c r="G142" i="22" l="1"/>
  <c r="G141" i="22"/>
  <c r="G138" i="22"/>
  <c r="G12" i="22"/>
  <c r="G144" i="22" l="1"/>
  <c r="G146" i="22"/>
  <c r="G172" i="22" l="1"/>
  <c r="G171" i="22"/>
  <c r="G170" i="22"/>
  <c r="G169" i="22"/>
  <c r="G167" i="22"/>
  <c r="G153" i="22"/>
  <c r="G173" i="22" l="1"/>
  <c r="I12" i="22"/>
  <c r="G131" i="22" l="1"/>
  <c r="G123" i="22"/>
  <c r="G105" i="22"/>
  <c r="G98" i="22"/>
  <c r="G118" i="22" s="1"/>
  <c r="G139" i="22" s="1"/>
  <c r="G135" i="22" l="1"/>
  <c r="G140" i="22" s="1"/>
  <c r="G143" i="22" s="1"/>
  <c r="I167" i="22"/>
  <c r="G145" i="22" l="1"/>
  <c r="G147" i="22" s="1"/>
  <c r="I169" i="22"/>
  <c r="I172" i="22"/>
  <c r="I171" i="22"/>
  <c r="I170" i="22"/>
  <c r="I184" i="22"/>
  <c r="I143" i="22"/>
  <c r="I131" i="22"/>
  <c r="I123" i="22"/>
  <c r="I105" i="22"/>
  <c r="I98" i="22"/>
  <c r="I45" i="22"/>
  <c r="I41" i="22"/>
  <c r="I39" i="22"/>
  <c r="I37" i="22"/>
  <c r="I30" i="22"/>
  <c r="I28" i="22"/>
  <c r="I26" i="22"/>
  <c r="I20" i="22"/>
  <c r="I16" i="22"/>
  <c r="I10" i="22"/>
  <c r="I9" i="22" s="1"/>
  <c r="I7" i="22"/>
  <c r="I44" i="22" l="1"/>
  <c r="I118" i="22"/>
  <c r="I135" i="22"/>
  <c r="I25" i="22"/>
  <c r="I19" i="22" s="1"/>
  <c r="I93" i="22" s="1"/>
  <c r="I6" i="22"/>
  <c r="I173" i="22"/>
  <c r="D179" i="22" l="1"/>
  <c r="E179" i="22"/>
  <c r="F179" i="22"/>
  <c r="D180" i="22"/>
  <c r="E180" i="22"/>
  <c r="F180" i="22"/>
  <c r="D152" i="22"/>
  <c r="E152" i="22"/>
  <c r="F152" i="22"/>
  <c r="D153" i="22"/>
  <c r="E153" i="22"/>
  <c r="F153" i="22"/>
  <c r="E182" i="22" l="1"/>
  <c r="E184" i="22" s="1"/>
  <c r="E172" i="22"/>
  <c r="E171" i="22"/>
  <c r="E170" i="22"/>
  <c r="E169" i="22"/>
  <c r="E167" i="22"/>
  <c r="E146" i="22"/>
  <c r="E131" i="22"/>
  <c r="E123" i="22"/>
  <c r="E105" i="22"/>
  <c r="E98" i="22"/>
  <c r="E135" i="22" l="1"/>
  <c r="E140" i="22" s="1"/>
  <c r="E173" i="22"/>
  <c r="E50" i="22"/>
  <c r="E45" i="22"/>
  <c r="E41" i="22"/>
  <c r="E39" i="22"/>
  <c r="E37" i="22"/>
  <c r="E30" i="22"/>
  <c r="E28" i="22"/>
  <c r="E26" i="22"/>
  <c r="E20" i="22"/>
  <c r="E16" i="22"/>
  <c r="E12" i="22" s="1"/>
  <c r="E10" i="22"/>
  <c r="E9" i="22" s="1"/>
  <c r="E7" i="22"/>
  <c r="E44" i="22" l="1"/>
  <c r="E6" i="22"/>
  <c r="E25" i="22"/>
  <c r="E19" i="22" s="1"/>
  <c r="F184" i="22"/>
  <c r="D184" i="22"/>
  <c r="F172" i="22"/>
  <c r="D172" i="22"/>
  <c r="F171" i="22"/>
  <c r="D171" i="22"/>
  <c r="F170" i="22"/>
  <c r="D170" i="22"/>
  <c r="F169" i="22"/>
  <c r="D169" i="22"/>
  <c r="F167" i="22"/>
  <c r="D167" i="22"/>
  <c r="F142" i="22"/>
  <c r="D142" i="22"/>
  <c r="F141" i="22"/>
  <c r="D141" i="22"/>
  <c r="F131" i="22"/>
  <c r="F123" i="22"/>
  <c r="D123" i="22"/>
  <c r="D140" i="22" s="1"/>
  <c r="F105" i="22"/>
  <c r="D105" i="22"/>
  <c r="F98" i="22"/>
  <c r="D98" i="22"/>
  <c r="F60" i="22"/>
  <c r="F50" i="22" s="1"/>
  <c r="D50" i="22"/>
  <c r="F45" i="22"/>
  <c r="D45" i="22"/>
  <c r="F41" i="22"/>
  <c r="D41" i="22"/>
  <c r="F39" i="22"/>
  <c r="D39" i="22"/>
  <c r="F37" i="22"/>
  <c r="D37" i="22"/>
  <c r="F30" i="22"/>
  <c r="D30" i="22"/>
  <c r="F28" i="22"/>
  <c r="D28" i="22"/>
  <c r="F26" i="22"/>
  <c r="D26" i="22"/>
  <c r="F20" i="22"/>
  <c r="D20" i="22"/>
  <c r="F16" i="22"/>
  <c r="F12" i="22" s="1"/>
  <c r="D16" i="22"/>
  <c r="D12" i="22" s="1"/>
  <c r="F10" i="22"/>
  <c r="F9" i="22" s="1"/>
  <c r="D10" i="22"/>
  <c r="D9" i="22" s="1"/>
  <c r="F7" i="22"/>
  <c r="D7" i="22"/>
  <c r="E93" i="22" l="1"/>
  <c r="E138" i="22" s="1"/>
  <c r="E144" i="22" s="1"/>
  <c r="D44" i="22"/>
  <c r="F44" i="22"/>
  <c r="D146" i="22"/>
  <c r="D25" i="22"/>
  <c r="D19" i="22" s="1"/>
  <c r="F25" i="22"/>
  <c r="F19" i="22" s="1"/>
  <c r="F146" i="22"/>
  <c r="D6" i="22"/>
  <c r="F6" i="22"/>
  <c r="F135" i="22"/>
  <c r="F140" i="22" s="1"/>
  <c r="D118" i="22"/>
  <c r="D139" i="22" s="1"/>
  <c r="F118" i="22"/>
  <c r="F139" i="22" s="1"/>
  <c r="E118" i="22"/>
  <c r="E139" i="22" s="1"/>
  <c r="D173" i="22"/>
  <c r="F173" i="22"/>
  <c r="D135" i="22"/>
  <c r="E143" i="22" l="1"/>
  <c r="E145" i="22"/>
  <c r="E147" i="22" s="1"/>
  <c r="F93" i="22"/>
  <c r="F138" i="22" s="1"/>
  <c r="F144" i="22" s="1"/>
  <c r="D93" i="22"/>
  <c r="D138" i="22" s="1"/>
  <c r="F143" i="22" l="1"/>
  <c r="F145" i="22"/>
  <c r="F147" i="22" s="1"/>
  <c r="D145" i="22"/>
  <c r="D147" i="22" s="1"/>
  <c r="D144" i="22"/>
  <c r="D143" i="22"/>
</calcChain>
</file>

<file path=xl/comments1.xml><?xml version="1.0" encoding="utf-8"?>
<comments xmlns="http://schemas.openxmlformats.org/spreadsheetml/2006/main">
  <authors>
    <author>REPČÍKOVÁ Terézia</author>
  </authors>
  <commentList>
    <comment ref="F3" authorId="0" shapeId="0">
      <text>
        <r>
          <rPr>
            <b/>
            <sz val="9"/>
            <color indexed="81"/>
            <rFont val="Segoe UI"/>
            <family val="2"/>
            <charset val="238"/>
          </rPr>
          <t>REPČÍKOVÁ Terézia: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F95" authorId="0" shapeId="0">
      <text>
        <r>
          <rPr>
            <b/>
            <sz val="9"/>
            <color indexed="81"/>
            <rFont val="Segoe UI"/>
            <family val="2"/>
            <charset val="238"/>
          </rPr>
          <t>REPČÍKOVÁ Terézia: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F120" authorId="0" shapeId="0">
      <text>
        <r>
          <rPr>
            <b/>
            <sz val="9"/>
            <color indexed="81"/>
            <rFont val="Segoe UI"/>
            <family val="2"/>
            <charset val="238"/>
          </rPr>
          <t>REPČÍKOVÁ Terézia: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<sst xmlns="http://schemas.openxmlformats.org/spreadsheetml/2006/main" count="244" uniqueCount="184">
  <si>
    <t>PRÍJMY</t>
  </si>
  <si>
    <t xml:space="preserve">Bežné príjmy </t>
  </si>
  <si>
    <t xml:space="preserve">v eurách </t>
  </si>
  <si>
    <t xml:space="preserve">100 Daňové príjmy </t>
  </si>
  <si>
    <t xml:space="preserve">111 Daň z príjmov fyzickej osoby </t>
  </si>
  <si>
    <t xml:space="preserve">Výnos dane z príjmov územnej samosprávy </t>
  </si>
  <si>
    <t xml:space="preserve">120 Dane z majetku </t>
  </si>
  <si>
    <t xml:space="preserve">121 Daň z nehnuteľnosti </t>
  </si>
  <si>
    <t xml:space="preserve">133 Dane za špecifické služby </t>
  </si>
  <si>
    <t xml:space="preserve">Za psa </t>
  </si>
  <si>
    <t>Za ubytovanie ( ubytov.zariadenia)</t>
  </si>
  <si>
    <t>Za užívanie verejného priestranstva (spolu)</t>
  </si>
  <si>
    <t xml:space="preserve">200 Nedaňové príjmy </t>
  </si>
  <si>
    <t xml:space="preserve">212 Príjmy z vlastníctva </t>
  </si>
  <si>
    <t xml:space="preserve">Z  prenajatých pozemkov </t>
  </si>
  <si>
    <t xml:space="preserve">Z nájmu za  hrobové miesta </t>
  </si>
  <si>
    <t xml:space="preserve">220 Administratívne poplatky a iné poplatky a platby  </t>
  </si>
  <si>
    <t xml:space="preserve">221 Administratívne poplatky </t>
  </si>
  <si>
    <t xml:space="preserve">222  Pokuty, penále a iné sankcie </t>
  </si>
  <si>
    <t>223 Poplatky a platby z nepriemyselného a náhod.predaja a sl.</t>
  </si>
  <si>
    <t xml:space="preserve">Poplatok za uloženie odpadu na skladke v katastri </t>
  </si>
  <si>
    <t>Cintorinské poplatky - za  poskytnuté služby DS</t>
  </si>
  <si>
    <t xml:space="preserve">229 Ďalšie administratívne poplatky a iné poplatky a platby </t>
  </si>
  <si>
    <t xml:space="preserve">Za znečisťovanie ovzdušia </t>
  </si>
  <si>
    <t>240 Úroky z tuzemských úverov, pôžičiek a vkladov</t>
  </si>
  <si>
    <t xml:space="preserve">Z účtov finančného hospodárenia </t>
  </si>
  <si>
    <t xml:space="preserve">292 Iné nedaňové príjmy </t>
  </si>
  <si>
    <t xml:space="preserve">Z výťažkov z lotérii  a iných podobných hier </t>
  </si>
  <si>
    <t xml:space="preserve">300 Granty a transfery </t>
  </si>
  <si>
    <t xml:space="preserve">311 Granty </t>
  </si>
  <si>
    <t xml:space="preserve">312 Transfery  v rámci verejnej správy  </t>
  </si>
  <si>
    <t xml:space="preserve">Zo ŠR ÚPSV a R - hmotná núdza - stravovanie </t>
  </si>
  <si>
    <t xml:space="preserve">Zo ŠR ÚPSV a R - hmotná núdza - školské potreby  </t>
  </si>
  <si>
    <t xml:space="preserve">Zo ŠR školstvo - príspevok zo sociálne znevyhodneného prostredia - výchova a vzdelávanie žiakov </t>
  </si>
  <si>
    <t xml:space="preserve">Zo ŠR - Asistent  učiteľa  pre žiakov zo zdr. znev. </t>
  </si>
  <si>
    <t xml:space="preserve">Zo ŠR odchodné  zamestnancov ZŠ </t>
  </si>
  <si>
    <t>Zo ŠR doprava žiakov  (ZŠ)</t>
  </si>
  <si>
    <t xml:space="preserve">Zo ŠR dotácia - predškoláci </t>
  </si>
  <si>
    <t xml:space="preserve">Zo ŠR školský úrad - dotácia </t>
  </si>
  <si>
    <t xml:space="preserve">Zo ŠR - uzem.rozh.stav. poriadok </t>
  </si>
  <si>
    <t xml:space="preserve">Zo ŠR - životné prostredie </t>
  </si>
  <si>
    <t xml:space="preserve">Zo ŠR na matričnú činnosť </t>
  </si>
  <si>
    <t>Zo ŠR na evidenciu obyvat. (podľa počtu ŠÚ)</t>
  </si>
  <si>
    <t>330 Zahraničné granty</t>
  </si>
  <si>
    <t>Bežné  príjmy  spolu :</t>
  </si>
  <si>
    <t xml:space="preserve">230 Kapitalové príjmy </t>
  </si>
  <si>
    <t xml:space="preserve">Príjmy z predaja  - krypty </t>
  </si>
  <si>
    <t>Príjmy z predaja pozemkov a nehmot. aktív - ostatné drobné  pozemky</t>
  </si>
  <si>
    <t xml:space="preserve">320 Tuzemské kapitalové granty a trasfery </t>
  </si>
  <si>
    <t>Kapitalové príjmy   spolu   :</t>
  </si>
  <si>
    <t xml:space="preserve"> 450  Z ostatných finančných operácií </t>
  </si>
  <si>
    <t xml:space="preserve">510 Tuzemské  úvery, pôžičky a návratné finačné výpomoci </t>
  </si>
  <si>
    <t xml:space="preserve">Dlhodoby  úver  na výstavbu  MK a chodníkov  </t>
  </si>
  <si>
    <t>Príjmové finančné operácie spolu  :</t>
  </si>
  <si>
    <t xml:space="preserve">Rekapitulácia  príjmov  </t>
  </si>
  <si>
    <t xml:space="preserve">Kapitálové príjmy </t>
  </si>
  <si>
    <t>Príjmové finančné operácie</t>
  </si>
  <si>
    <t xml:space="preserve">Vlastné príjmy RO s právnou subjektivitou + dary </t>
  </si>
  <si>
    <t xml:space="preserve">Tranfery  a granty v školských zariadeniach </t>
  </si>
  <si>
    <t xml:space="preserve">Názov subjektu     </t>
  </si>
  <si>
    <t xml:space="preserve">Materská škola  Turzovka  </t>
  </si>
  <si>
    <t xml:space="preserve">Školská jedáleň  MŠ Turzovka </t>
  </si>
  <si>
    <t xml:space="preserve">Základná škola Turzovka </t>
  </si>
  <si>
    <t xml:space="preserve">Školská jedáleň  ZŠ Turzovka </t>
  </si>
  <si>
    <t xml:space="preserve">Školský klub  </t>
  </si>
  <si>
    <t xml:space="preserve">Základná umelecká škola </t>
  </si>
  <si>
    <t xml:space="preserve">Centrum voľného času Turzovka </t>
  </si>
  <si>
    <t>S p o l  u     :</t>
  </si>
  <si>
    <t>Vzdelávacie poukazy zo  ŠR  podľa jednotlivých subjektov  :</t>
  </si>
  <si>
    <t xml:space="preserve">Centrum voľného času  </t>
  </si>
  <si>
    <t xml:space="preserve"> S p o l  u  : </t>
  </si>
  <si>
    <t>Za komunálne odpady</t>
  </si>
  <si>
    <t xml:space="preserve">Mikroprojekt SR - PR cezhraničná spolupráca - Kultúra putuje cez hranice - podujatia  TL </t>
  </si>
  <si>
    <t xml:space="preserve">Zo ŠR -  úsek miestnych a účelových komunikácií </t>
  </si>
  <si>
    <t>Rozpočtové príjmy    s p o l u  :</t>
  </si>
  <si>
    <t>Nevyčerpaná dotácia na bežné výdavky z roku  2013 Voľby do VÚC</t>
  </si>
  <si>
    <t>Centrum voľného času Turzovka  (grant + sponzorské)</t>
  </si>
  <si>
    <t>Vlastné príjmy škôl a školských  zariadení  sú súčasťou bežného rozpočtu  mesta Turzovka</t>
  </si>
  <si>
    <t>131D</t>
  </si>
  <si>
    <t>1AC1 1AC2</t>
  </si>
  <si>
    <t>11T1 11T2</t>
  </si>
  <si>
    <t>11S1 11S2</t>
  </si>
  <si>
    <t>11S1  11S2</t>
  </si>
  <si>
    <t xml:space="preserve">Školský klub </t>
  </si>
  <si>
    <t>v eurách</t>
  </si>
  <si>
    <t xml:space="preserve">Materská škola  Turzovka  - sponzorské, ÚPSVaR </t>
  </si>
  <si>
    <t xml:space="preserve">Dlhodoby  úver  na výstavbu  športovej haly v Závodi </t>
  </si>
  <si>
    <t xml:space="preserve">Zo splátok návratných finančných operácií </t>
  </si>
  <si>
    <r>
      <t xml:space="preserve">Zo ŠR MV - SR - Projekt  Bezpečnosť na cestách  - dopravné ihrisko  </t>
    </r>
    <r>
      <rPr>
        <b/>
        <sz val="11"/>
        <color indexed="8"/>
        <rFont val="Arial"/>
        <family val="2"/>
        <charset val="238"/>
      </rPr>
      <t/>
    </r>
  </si>
  <si>
    <t>11S1,   1152</t>
  </si>
  <si>
    <t>Školská jedáleň  ZŠ Turzovka (transfery)</t>
  </si>
  <si>
    <t>ZŠ,ŠJ.ŠKD</t>
  </si>
  <si>
    <t>CVČ</t>
  </si>
  <si>
    <t>ZUŠ</t>
  </si>
  <si>
    <t>MŠ a ŠJ</t>
  </si>
  <si>
    <t>Spolu      :</t>
  </si>
  <si>
    <t xml:space="preserve">Školy a školské zariadenia </t>
  </si>
  <si>
    <t xml:space="preserve">Celkový rozpočet mesta bez školských zariadení </t>
  </si>
  <si>
    <t>Bežný rozpočet  + plnenie  (mesto + školy)</t>
  </si>
  <si>
    <t xml:space="preserve">Príjmy z predaja kapitálových  aktív  - akcie Prima banka </t>
  </si>
  <si>
    <t>Projekt - Rekonštrukcia MŠ Turzovka - (poskytnutá dotácia na BV)</t>
  </si>
  <si>
    <t xml:space="preserve"> Projekt - Rekonštrukcia MŠ Turzovka (dotácia zo ŠR - MŠ Turzovka) </t>
  </si>
  <si>
    <t xml:space="preserve">Zo ŠR - učebnice  ZŠ Turzovka </t>
  </si>
  <si>
    <t xml:space="preserve">Projekt - cvičiteľské zariadenie </t>
  </si>
  <si>
    <t xml:space="preserve">Preklenovací  úver  - refundácia  projekt - Rekonštrukcia VO II. Etapa  </t>
  </si>
  <si>
    <t>Zo ŠR vzdelávacie poukazy (ŠK,CVČ, ZUŠ) od roku 2015 CVČ)</t>
  </si>
  <si>
    <t xml:space="preserve">Daň z nehnuteľnosti (pozemky, stavby, byty)  </t>
  </si>
  <si>
    <t xml:space="preserve">Nevyherné hracie prístroje, predajné  automaty </t>
  </si>
  <si>
    <t>Za úžívanie verejného priestranstva (plagáty,  trhovisko - drobný predaj , ostatné poplatky )</t>
  </si>
  <si>
    <t xml:space="preserve">Z nájmu bytov  bytový dom č. 43 PO a  č. 540 nad škols. jedálňou </t>
  </si>
  <si>
    <t xml:space="preserve">Grant -  projekt  ŽSK, granty sponzorské dary. </t>
  </si>
  <si>
    <t xml:space="preserve">Zo ŠR - Voľby NR SR, Voľby do VÚC, Voľby do EÚ parlamentu, Voľby prezidenta, Komunálne voľby, Referendum </t>
  </si>
  <si>
    <t>Nevyčerpaná dotácia ZŠ z roku  2013,2014</t>
  </si>
  <si>
    <t>Z prenajatých  budov  a zariadení - zariad. Energetika, CZT ZŠ Tka, reklamné plochy, vod. V.k., inf. tabule na stlpoch VO, T -services- zariadenie a  KDS</t>
  </si>
  <si>
    <t xml:space="preserve">Spravné poplatky +výherné hracie prístroje </t>
  </si>
  <si>
    <t>Za porušenie predpisov (priestupky, penále a pokuty od mesta,  MP  )</t>
  </si>
  <si>
    <t xml:space="preserve">Platby za vedenie účtovnej agendy a PaM - Školstvo, Mikroregion  </t>
  </si>
  <si>
    <t xml:space="preserve">Základná škola Turzovka - transfery, projekty </t>
  </si>
  <si>
    <t>Základná umelecká škola (grant + sponzorské)</t>
  </si>
  <si>
    <t xml:space="preserve">Zo ŠR - sociál.dávky vyplácane prostred. Mesta- (osobitný príjemca+ rodinné prídavky zaškolactvo ) </t>
  </si>
  <si>
    <t xml:space="preserve"> Zo  ŠR - Dotácia pre ZŠ Turzovka - havarijný stav  - strecha pavilón A</t>
  </si>
  <si>
    <t xml:space="preserve">Projekt  - Komunikačné spoločne zariadenia a opatrenia v k.ú. Turzovka </t>
  </si>
  <si>
    <t xml:space="preserve">Zo ŠR a EÚ - projekt na opatrovateľskú službu  </t>
  </si>
  <si>
    <t>Opatrovateľská služba (klient - projekt 6 opatrovateliek )</t>
  </si>
  <si>
    <t xml:space="preserve">Zo ŠR -  dotácia - škody - zatečenie  ZŠ Turzovka </t>
  </si>
  <si>
    <t>Príjmy z predaja  kapitálových aktív budov a zariadení   (budovy, stavby, stroje, prístroje a zariadenia, dopravné prostriedky - nákladné auto LIAZ MPS - 2016)</t>
  </si>
  <si>
    <t>Separovaný  zber (ENVIPAK - 2 000 €, elektroodpad           2 200 €)</t>
  </si>
  <si>
    <t>Zo ŠR školstvo prenesené kompetencie  ( kreditové príplatky, mimor. odmeny )</t>
  </si>
  <si>
    <t xml:space="preserve">Projekty -  z fondov  EÚ - infokiosky  - na základe refundácie </t>
  </si>
  <si>
    <t xml:space="preserve">Schválil </t>
  </si>
  <si>
    <t>Zostatok finančných prostriedkov na BÚ z roku 2013 , 2014, (záverečný účet - FR)</t>
  </si>
  <si>
    <t>Z náhrad poistného plnenia , vrátky - dobropisy - el. energia, )</t>
  </si>
  <si>
    <t>Nevyčerpaná dotácia z rokuv roku 2016  Rekonštr. MŠ (nadstavba 110 tis..), Havaria ZŠ Turzovka  19 410 € - dotácia zo ŠR</t>
  </si>
  <si>
    <t>Prevod prostriedkov  v roku 2015  posilnenie výdavkov - infokiosky 7300, energetika 5000, ZŠ havaria 500 €, úprava priestorov (pošta) 8000 €, projekt  cvič. zariadenie 1457 €, rozšir.  VO 12000 €)</t>
  </si>
  <si>
    <t xml:space="preserve">Zo ŠR na register adries </t>
  </si>
  <si>
    <t xml:space="preserve">Dobrovoľná požiarna ochrana   príspevok </t>
  </si>
  <si>
    <t>11H</t>
  </si>
  <si>
    <t>Zo ŠR + Europský sociálny fond - (§ 50 od 1.5.-31.1.16)</t>
  </si>
  <si>
    <t xml:space="preserve">Vojnové hroby - dotácia </t>
  </si>
  <si>
    <t xml:space="preserve">Projekty -  z fondov  EÚ - rekonštrukcia VO   - na základe  predfinancovania  - I. etapa  - zmena financovania   na refundáciu  </t>
  </si>
  <si>
    <t xml:space="preserve">Školský klub  - grant </t>
  </si>
  <si>
    <t xml:space="preserve">S p o l u   : </t>
  </si>
  <si>
    <t xml:space="preserve">Projekty -  z fondov  EÚ - rekonštrukcia VO   - II. etapa  - na základe refundácie.  </t>
  </si>
  <si>
    <t xml:space="preserve">Sociálny projekt ŽSK -  Podajme si ruky </t>
  </si>
  <si>
    <t xml:space="preserve">Národný projekt  Podpora vybraných sociálnych služieb krízovej intervencie na komunitnej úrovni </t>
  </si>
  <si>
    <t xml:space="preserve">Vlastné príjmy škôl a školských zariadení   podľa  jednotlivých  subjektov  rok 2016 </t>
  </si>
  <si>
    <t>Prevod prostriedkov z peňaž. fondov na posilnenie kap. výdavkov ( MŠ Turzovka (83 tis. €), MK   (100 tis. €), ZŠ Turzovka - strecha  (50 tis. €) ŠJ ZŠ Tka  (5 tis. €), pracov.  stroj - mulčovacie zariadenie  (10 200 €) rekonšt. MK u Papučika ( 35 tis. €), zateplenie ZŠ pavilona A (45 tis. €), PD bytový dom č. 43 (10 050 €), III. zmena - doplatok na výťah ŠJ ZŠ  (6781 € ),  doplatok na zateplenie ZŠ Tka  (13 173 €).</t>
  </si>
  <si>
    <t>Príjmy z predaja  kapitálových aktív - zariadení   (dopravné prostriedky - požiar. auto  NISSAN- 2016)</t>
  </si>
  <si>
    <t>Rok 2014</t>
  </si>
  <si>
    <t>Rok 2015</t>
  </si>
  <si>
    <t>Rok 2016</t>
  </si>
  <si>
    <t>Rozpočet schválený dňa 24.2.2016</t>
  </si>
  <si>
    <t>Skutočnosť             k 31.12.</t>
  </si>
  <si>
    <t xml:space="preserve">MESTO TURZOVKA                  </t>
  </si>
  <si>
    <t>Kapitálové príjmy</t>
  </si>
  <si>
    <t>Grant - Mikroregion Horné Kysuce</t>
  </si>
  <si>
    <t xml:space="preserve">Projekty - z fondov  EÚ - Infokiosky  - na základe refundácie - bežné výdavky </t>
  </si>
  <si>
    <t xml:space="preserve">Projekty - z fondov  EÚ - regenerácia sídiel  - na základe refundácie </t>
  </si>
  <si>
    <t>Ostatné služby - ostatné poplatky, režij. náklady infokiosky, príspevok obec Dlhá  nad Kysúcou - DHZM, prebytočný hnuteľný majetok</t>
  </si>
  <si>
    <t>11H, 71</t>
  </si>
  <si>
    <t xml:space="preserve">111, 1ACX, </t>
  </si>
  <si>
    <t>Rok 2017</t>
  </si>
  <si>
    <t>Návrh rozpočtu</t>
  </si>
  <si>
    <t>Zo ŠR + Europský sociálny fond - (§ 54  od 1.1.-31.12.17)</t>
  </si>
  <si>
    <t>Zo  ŠR +  Europský sociálny fond -(aktivačný príspevok  na rok  2017 + dobrovoľnická činnosť )</t>
  </si>
  <si>
    <t>Zo ŠR + Europský sociálny fond - (§ 50  2017)</t>
  </si>
  <si>
    <t>Zo ŠR + Europský sociálny fond - (§ 51  od 1.1.-31.12.17)</t>
  </si>
  <si>
    <t>Zo ŠR + Europský sociálny fond - (§ 54  2017) mentorované</t>
  </si>
  <si>
    <t>IV. Zmena rozpočtu schválená 26.10.2016</t>
  </si>
  <si>
    <t>IV. zmena rozpočtu 2016 schválená 26.10.2016</t>
  </si>
  <si>
    <t>IV. Zmena rozpočtu schválená  26.10.2016</t>
  </si>
  <si>
    <t xml:space="preserve">Príjmy z predaja kapitalových aktív byty blok  č. 13, </t>
  </si>
  <si>
    <t>aktivačná činnosť (5/16-10/16)</t>
  </si>
  <si>
    <t>§54, ÚPSV a R 1/17-9/17</t>
  </si>
  <si>
    <t>§51a), ÚPSV a R1/17-4/17</t>
  </si>
  <si>
    <t>Prehľad o zmenách rozpočtu za rok 2016</t>
  </si>
  <si>
    <t>Zo ŠR - dotácia na lyžiarský vycvík + škola v prírode</t>
  </si>
  <si>
    <r>
      <t xml:space="preserve">Mikroprojekt SR - PL cezhraničná spolupráca -rekonštrukcia vstupnej brány do areálu amfiteátra na základe </t>
    </r>
    <r>
      <rPr>
        <b/>
        <sz val="11"/>
        <color theme="1"/>
        <rFont val="Arial"/>
        <family val="2"/>
        <charset val="238"/>
      </rPr>
      <t>refundácie</t>
    </r>
  </si>
  <si>
    <t>Zo ŠR + Europský sociálny fond - , §51</t>
  </si>
  <si>
    <t xml:space="preserve">ÚPSV a R --Chrán. dielňa </t>
  </si>
  <si>
    <t>Návrh rozpočtu 2018</t>
  </si>
  <si>
    <t>Návrh rozpočtu 2019</t>
  </si>
  <si>
    <t>Návrh rozpočtu  2017</t>
  </si>
  <si>
    <t>Očakávaná skutočnosť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</si>
</sst>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0.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2"/>
      <color theme="1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8E8BE"/>
        <bgColor indexed="64"/>
      </patternFill>
    </fill>
    <fill>
      <patternFill patternType="solid">
        <fgColor theme="3" tint="0.79998168889431442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566">
    <xf numFmtId="0" fontId="0" fillId="0" borderId="0" xfId="0"/>
    <xf numFmtId="0" fontId="2" fillId="0" borderId="0" xfId="0" applyFont="1"/>
    <xf numFmtId="4" fontId="5" fillId="0" borderId="0" xfId="0" applyNumberFormat="1" applyFont="1"/>
    <xf numFmtId="4" fontId="6" fillId="4" borderId="11" xfId="0" applyNumberFormat="1" applyFont="1" applyFill="1" applyBorder="1"/>
    <xf numFmtId="4" fontId="6" fillId="0" borderId="3" xfId="0" applyNumberFormat="1" applyFont="1" applyBorder="1"/>
    <xf numFmtId="0" fontId="6" fillId="0" borderId="0" xfId="0" applyFont="1"/>
    <xf numFmtId="0" fontId="6" fillId="0" borderId="0" xfId="0" applyFont="1" applyBorder="1"/>
    <xf numFmtId="3" fontId="12" fillId="4" borderId="0" xfId="0" applyNumberFormat="1" applyFont="1" applyFill="1"/>
    <xf numFmtId="3" fontId="5" fillId="0" borderId="0" xfId="0" applyNumberFormat="1" applyFont="1" applyBorder="1"/>
    <xf numFmtId="4" fontId="6" fillId="0" borderId="0" xfId="0" applyNumberFormat="1" applyFont="1" applyBorder="1"/>
    <xf numFmtId="4" fontId="6" fillId="4" borderId="52" xfId="0" applyNumberFormat="1" applyFont="1" applyFill="1" applyBorder="1"/>
    <xf numFmtId="4" fontId="6" fillId="4" borderId="49" xfId="0" applyNumberFormat="1" applyFont="1" applyFill="1" applyBorder="1"/>
    <xf numFmtId="0" fontId="0" fillId="0" borderId="0" xfId="0" applyAlignment="1"/>
    <xf numFmtId="0" fontId="0" fillId="0" borderId="0" xfId="0" applyAlignment="1"/>
    <xf numFmtId="0" fontId="6" fillId="0" borderId="5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" fontId="6" fillId="4" borderId="12" xfId="0" applyNumberFormat="1" applyFont="1" applyFill="1" applyBorder="1"/>
    <xf numFmtId="4" fontId="5" fillId="6" borderId="12" xfId="0" applyNumberFormat="1" applyFont="1" applyFill="1" applyBorder="1"/>
    <xf numFmtId="4" fontId="5" fillId="7" borderId="12" xfId="0" applyNumberFormat="1" applyFont="1" applyFill="1" applyBorder="1"/>
    <xf numFmtId="4" fontId="6" fillId="0" borderId="12" xfId="0" applyNumberFormat="1" applyFont="1" applyBorder="1"/>
    <xf numFmtId="4" fontId="8" fillId="6" borderId="12" xfId="0" applyNumberFormat="1" applyFont="1" applyFill="1" applyBorder="1"/>
    <xf numFmtId="3" fontId="6" fillId="4" borderId="12" xfId="0" applyNumberFormat="1" applyFont="1" applyFill="1" applyBorder="1"/>
    <xf numFmtId="4" fontId="6" fillId="0" borderId="65" xfId="0" applyNumberFormat="1" applyFont="1" applyBorder="1"/>
    <xf numFmtId="0" fontId="6" fillId="0" borderId="0" xfId="0" applyFont="1" applyFill="1" applyBorder="1"/>
    <xf numFmtId="4" fontId="6" fillId="4" borderId="54" xfId="0" applyNumberFormat="1" applyFont="1" applyFill="1" applyBorder="1"/>
    <xf numFmtId="3" fontId="6" fillId="4" borderId="8" xfId="0" applyNumberFormat="1" applyFont="1" applyFill="1" applyBorder="1"/>
    <xf numFmtId="3" fontId="6" fillId="4" borderId="65" xfId="0" applyNumberFormat="1" applyFont="1" applyFill="1" applyBorder="1"/>
    <xf numFmtId="4" fontId="6" fillId="4" borderId="67" xfId="0" applyNumberFormat="1" applyFont="1" applyFill="1" applyBorder="1"/>
    <xf numFmtId="4" fontId="6" fillId="0" borderId="69" xfId="0" applyNumberFormat="1" applyFont="1" applyFill="1" applyBorder="1"/>
    <xf numFmtId="4" fontId="6" fillId="4" borderId="70" xfId="0" applyNumberFormat="1" applyFont="1" applyFill="1" applyBorder="1"/>
    <xf numFmtId="4" fontId="6" fillId="4" borderId="48" xfId="0" applyNumberFormat="1" applyFont="1" applyFill="1" applyBorder="1"/>
    <xf numFmtId="4" fontId="6" fillId="4" borderId="7" xfId="0" applyNumberFormat="1" applyFont="1" applyFill="1" applyBorder="1"/>
    <xf numFmtId="4" fontId="6" fillId="0" borderId="20" xfId="0" applyNumberFormat="1" applyFont="1" applyBorder="1"/>
    <xf numFmtId="4" fontId="6" fillId="0" borderId="63" xfId="0" applyNumberFormat="1" applyFont="1" applyBorder="1"/>
    <xf numFmtId="4" fontId="6" fillId="0" borderId="72" xfId="0" applyNumberFormat="1" applyFont="1" applyBorder="1"/>
    <xf numFmtId="3" fontId="6" fillId="0" borderId="29" xfId="0" applyNumberFormat="1" applyFont="1" applyBorder="1"/>
    <xf numFmtId="4" fontId="6" fillId="0" borderId="11" xfId="0" applyNumberFormat="1" applyFont="1" applyFill="1" applyBorder="1"/>
    <xf numFmtId="4" fontId="6" fillId="0" borderId="24" xfId="0" applyNumberFormat="1" applyFont="1" applyFill="1" applyBorder="1"/>
    <xf numFmtId="4" fontId="6" fillId="0" borderId="3" xfId="0" applyNumberFormat="1" applyFont="1" applyFill="1" applyBorder="1"/>
    <xf numFmtId="4" fontId="6" fillId="0" borderId="52" xfId="0" applyNumberFormat="1" applyFont="1" applyFill="1" applyBorder="1"/>
    <xf numFmtId="4" fontId="6" fillId="0" borderId="55" xfId="0" applyNumberFormat="1" applyFont="1" applyFill="1" applyBorder="1"/>
    <xf numFmtId="4" fontId="6" fillId="0" borderId="72" xfId="0" applyNumberFormat="1" applyFont="1" applyFill="1" applyBorder="1"/>
    <xf numFmtId="3" fontId="6" fillId="0" borderId="12" xfId="0" applyNumberFormat="1" applyFont="1" applyFill="1" applyBorder="1"/>
    <xf numFmtId="3" fontId="6" fillId="0" borderId="47" xfId="0" applyNumberFormat="1" applyFont="1" applyFill="1" applyBorder="1"/>
    <xf numFmtId="4" fontId="10" fillId="0" borderId="52" xfId="0" applyNumberFormat="1" applyFont="1" applyFill="1" applyBorder="1"/>
    <xf numFmtId="4" fontId="10" fillId="4" borderId="52" xfId="0" applyNumberFormat="1" applyFont="1" applyFill="1" applyBorder="1"/>
    <xf numFmtId="3" fontId="10" fillId="0" borderId="12" xfId="0" applyNumberFormat="1" applyFont="1" applyFill="1" applyBorder="1"/>
    <xf numFmtId="3" fontId="10" fillId="4" borderId="12" xfId="0" applyNumberFormat="1" applyFont="1" applyFill="1" applyBorder="1"/>
    <xf numFmtId="4" fontId="10" fillId="0" borderId="11" xfId="0" applyNumberFormat="1" applyFont="1" applyFill="1" applyBorder="1"/>
    <xf numFmtId="4" fontId="10" fillId="4" borderId="11" xfId="0" applyNumberFormat="1" applyFont="1" applyFill="1" applyBorder="1"/>
    <xf numFmtId="0" fontId="6" fillId="0" borderId="69" xfId="0" applyFont="1" applyBorder="1" applyAlignment="1">
      <alignment horizontal="center"/>
    </xf>
    <xf numFmtId="4" fontId="5" fillId="6" borderId="67" xfId="0" applyNumberFormat="1" applyFont="1" applyFill="1" applyBorder="1"/>
    <xf numFmtId="4" fontId="5" fillId="7" borderId="67" xfId="0" applyNumberFormat="1" applyFont="1" applyFill="1" applyBorder="1"/>
    <xf numFmtId="4" fontId="6" fillId="0" borderId="67" xfId="0" applyNumberFormat="1" applyFont="1" applyBorder="1"/>
    <xf numFmtId="4" fontId="8" fillId="6" borderId="67" xfId="0" applyNumberFormat="1" applyFont="1" applyFill="1" applyBorder="1"/>
    <xf numFmtId="4" fontId="5" fillId="0" borderId="0" xfId="0" applyNumberFormat="1" applyFont="1" applyBorder="1"/>
    <xf numFmtId="0" fontId="0" fillId="0" borderId="0" xfId="0" applyFont="1"/>
    <xf numFmtId="4" fontId="6" fillId="0" borderId="67" xfId="0" applyNumberFormat="1" applyFont="1" applyFill="1" applyBorder="1"/>
    <xf numFmtId="4" fontId="6" fillId="0" borderId="12" xfId="0" applyNumberFormat="1" applyFont="1" applyFill="1" applyBorder="1"/>
    <xf numFmtId="0" fontId="0" fillId="0" borderId="0" xfId="0" applyFont="1" applyFill="1"/>
    <xf numFmtId="4" fontId="6" fillId="0" borderId="70" xfId="0" applyNumberFormat="1" applyFont="1" applyFill="1" applyBorder="1"/>
    <xf numFmtId="4" fontId="6" fillId="0" borderId="54" xfId="0" applyNumberFormat="1" applyFont="1" applyFill="1" applyBorder="1"/>
    <xf numFmtId="3" fontId="6" fillId="0" borderId="8" xfId="0" applyNumberFormat="1" applyFont="1" applyFill="1" applyBorder="1"/>
    <xf numFmtId="0" fontId="0" fillId="0" borderId="0" xfId="0" applyAlignment="1"/>
    <xf numFmtId="4" fontId="6" fillId="0" borderId="8" xfId="0" applyNumberFormat="1" applyFont="1" applyFill="1" applyBorder="1"/>
    <xf numFmtId="3" fontId="6" fillId="4" borderId="0" xfId="0" applyNumberFormat="1" applyFont="1" applyFill="1" applyBorder="1"/>
    <xf numFmtId="4" fontId="6" fillId="4" borderId="0" xfId="0" applyNumberFormat="1" applyFont="1" applyFill="1" applyBorder="1"/>
    <xf numFmtId="4" fontId="12" fillId="0" borderId="0" xfId="0" applyNumberFormat="1" applyFont="1" applyFill="1"/>
    <xf numFmtId="3" fontId="12" fillId="0" borderId="0" xfId="0" applyNumberFormat="1" applyFont="1" applyFill="1"/>
    <xf numFmtId="0" fontId="18" fillId="0" borderId="0" xfId="0" applyFont="1"/>
    <xf numFmtId="0" fontId="18" fillId="0" borderId="0" xfId="0" applyFont="1" applyFill="1"/>
    <xf numFmtId="3" fontId="6" fillId="0" borderId="75" xfId="0" applyNumberFormat="1" applyFont="1" applyFill="1" applyBorder="1"/>
    <xf numFmtId="0" fontId="19" fillId="0" borderId="0" xfId="0" applyFont="1"/>
    <xf numFmtId="0" fontId="19" fillId="0" borderId="0" xfId="0" applyFont="1" applyFill="1"/>
    <xf numFmtId="165" fontId="0" fillId="0" borderId="0" xfId="0" applyNumberFormat="1" applyBorder="1"/>
    <xf numFmtId="165" fontId="0" fillId="0" borderId="10" xfId="0" applyNumberFormat="1" applyBorder="1"/>
    <xf numFmtId="165" fontId="0" fillId="0" borderId="25" xfId="0" applyNumberFormat="1" applyBorder="1"/>
    <xf numFmtId="0" fontId="0" fillId="0" borderId="0" xfId="0" applyBorder="1"/>
    <xf numFmtId="4" fontId="6" fillId="0" borderId="10" xfId="0" applyNumberFormat="1" applyFont="1" applyBorder="1"/>
    <xf numFmtId="3" fontId="6" fillId="0" borderId="10" xfId="0" applyNumberFormat="1" applyFont="1" applyBorder="1"/>
    <xf numFmtId="3" fontId="6" fillId="0" borderId="50" xfId="0" applyNumberFormat="1" applyFont="1" applyBorder="1"/>
    <xf numFmtId="4" fontId="6" fillId="0" borderId="50" xfId="0" applyNumberFormat="1" applyFont="1" applyBorder="1"/>
    <xf numFmtId="4" fontId="12" fillId="12" borderId="87" xfId="0" applyNumberFormat="1" applyFont="1" applyFill="1" applyBorder="1"/>
    <xf numFmtId="3" fontId="12" fillId="12" borderId="88" xfId="0" applyNumberFormat="1" applyFont="1" applyFill="1" applyBorder="1"/>
    <xf numFmtId="4" fontId="6" fillId="0" borderId="78" xfId="0" applyNumberFormat="1" applyFont="1" applyFill="1" applyBorder="1"/>
    <xf numFmtId="0" fontId="6" fillId="0" borderId="36" xfId="0" applyFont="1" applyBorder="1"/>
    <xf numFmtId="4" fontId="6" fillId="0" borderId="92" xfId="0" applyNumberFormat="1" applyFont="1" applyFill="1" applyBorder="1"/>
    <xf numFmtId="4" fontId="6" fillId="0" borderId="93" xfId="0" applyNumberFormat="1" applyFont="1" applyFill="1" applyBorder="1"/>
    <xf numFmtId="3" fontId="6" fillId="0" borderId="40" xfId="0" applyNumberFormat="1" applyFont="1" applyFill="1" applyBorder="1"/>
    <xf numFmtId="4" fontId="12" fillId="12" borderId="46" xfId="0" applyNumberFormat="1" applyFont="1" applyFill="1" applyBorder="1"/>
    <xf numFmtId="0" fontId="0" fillId="0" borderId="3" xfId="0" applyBorder="1"/>
    <xf numFmtId="3" fontId="6" fillId="4" borderId="47" xfId="0" applyNumberFormat="1" applyFont="1" applyFill="1" applyBorder="1"/>
    <xf numFmtId="0" fontId="6" fillId="0" borderId="9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69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4" fontId="6" fillId="4" borderId="78" xfId="0" applyNumberFormat="1" applyFont="1" applyFill="1" applyBorder="1"/>
    <xf numFmtId="4" fontId="5" fillId="6" borderId="78" xfId="0" applyNumberFormat="1" applyFont="1" applyFill="1" applyBorder="1"/>
    <xf numFmtId="4" fontId="5" fillId="7" borderId="78" xfId="0" applyNumberFormat="1" applyFont="1" applyFill="1" applyBorder="1"/>
    <xf numFmtId="4" fontId="6" fillId="4" borderId="90" xfId="0" applyNumberFormat="1" applyFont="1" applyFill="1" applyBorder="1"/>
    <xf numFmtId="4" fontId="6" fillId="0" borderId="78" xfId="0" applyNumberFormat="1" applyFont="1" applyBorder="1"/>
    <xf numFmtId="4" fontId="8" fillId="6" borderId="78" xfId="0" applyNumberFormat="1" applyFont="1" applyFill="1" applyBorder="1"/>
    <xf numFmtId="4" fontId="6" fillId="0" borderId="45" xfId="0" applyNumberFormat="1" applyFont="1" applyBorder="1"/>
    <xf numFmtId="4" fontId="6" fillId="0" borderId="91" xfId="0" applyNumberFormat="1" applyFont="1" applyBorder="1" applyAlignment="1">
      <alignment horizontal="center"/>
    </xf>
    <xf numFmtId="4" fontId="6" fillId="4" borderId="76" xfId="0" applyNumberFormat="1" applyFont="1" applyFill="1" applyBorder="1"/>
    <xf numFmtId="4" fontId="6" fillId="4" borderId="57" xfId="0" applyNumberFormat="1" applyFont="1" applyFill="1" applyBorder="1"/>
    <xf numFmtId="4" fontId="13" fillId="0" borderId="45" xfId="0" applyNumberFormat="1" applyFont="1" applyBorder="1" applyAlignment="1">
      <alignment horizontal="center"/>
    </xf>
    <xf numFmtId="4" fontId="6" fillId="0" borderId="44" xfId="0" applyNumberFormat="1" applyFont="1" applyBorder="1"/>
    <xf numFmtId="4" fontId="6" fillId="4" borderId="10" xfId="0" applyNumberFormat="1" applyFont="1" applyFill="1" applyBorder="1"/>
    <xf numFmtId="4" fontId="6" fillId="0" borderId="25" xfId="0" applyNumberFormat="1" applyFont="1" applyFill="1" applyBorder="1"/>
    <xf numFmtId="4" fontId="6" fillId="0" borderId="43" xfId="0" applyNumberFormat="1" applyFont="1" applyFill="1" applyBorder="1"/>
    <xf numFmtId="4" fontId="12" fillId="0" borderId="0" xfId="0" applyNumberFormat="1" applyFont="1" applyFill="1" applyBorder="1"/>
    <xf numFmtId="4" fontId="12" fillId="4" borderId="0" xfId="0" applyNumberFormat="1" applyFont="1" applyFill="1" applyBorder="1"/>
    <xf numFmtId="4" fontId="10" fillId="0" borderId="44" xfId="0" applyNumberFormat="1" applyFont="1" applyFill="1" applyBorder="1"/>
    <xf numFmtId="4" fontId="10" fillId="4" borderId="25" xfId="0" applyNumberFormat="1" applyFont="1" applyFill="1" applyBorder="1"/>
    <xf numFmtId="4" fontId="10" fillId="4" borderId="10" xfId="0" applyNumberFormat="1" applyFont="1" applyFill="1" applyBorder="1"/>
    <xf numFmtId="4" fontId="10" fillId="4" borderId="23" xfId="0" applyNumberFormat="1" applyFont="1" applyFill="1" applyBorder="1"/>
    <xf numFmtId="4" fontId="6" fillId="0" borderId="32" xfId="0" applyNumberFormat="1" applyFont="1" applyBorder="1"/>
    <xf numFmtId="0" fontId="8" fillId="13" borderId="53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/>
    </xf>
    <xf numFmtId="0" fontId="8" fillId="11" borderId="58" xfId="0" applyFont="1" applyFill="1" applyBorder="1" applyAlignment="1">
      <alignment horizontal="center" vertical="center"/>
    </xf>
    <xf numFmtId="4" fontId="8" fillId="11" borderId="77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0" xfId="0" applyFill="1"/>
    <xf numFmtId="4" fontId="4" fillId="0" borderId="0" xfId="0" applyNumberFormat="1" applyFont="1" applyFill="1" applyBorder="1"/>
    <xf numFmtId="4" fontId="6" fillId="0" borderId="101" xfId="0" applyNumberFormat="1" applyFont="1" applyBorder="1"/>
    <xf numFmtId="4" fontId="6" fillId="0" borderId="80" xfId="0" applyNumberFormat="1" applyFont="1" applyBorder="1"/>
    <xf numFmtId="4" fontId="6" fillId="4" borderId="50" xfId="0" applyNumberFormat="1" applyFont="1" applyFill="1" applyBorder="1"/>
    <xf numFmtId="0" fontId="6" fillId="0" borderId="86" xfId="0" applyFont="1" applyBorder="1"/>
    <xf numFmtId="4" fontId="5" fillId="0" borderId="88" xfId="0" applyNumberFormat="1" applyFont="1" applyBorder="1"/>
    <xf numFmtId="3" fontId="5" fillId="0" borderId="88" xfId="0" applyNumberFormat="1" applyFont="1" applyBorder="1"/>
    <xf numFmtId="4" fontId="0" fillId="0" borderId="0" xfId="0" applyNumberFormat="1" applyFont="1" applyFill="1"/>
    <xf numFmtId="3" fontId="6" fillId="4" borderId="52" xfId="0" applyNumberFormat="1" applyFont="1" applyFill="1" applyBorder="1"/>
    <xf numFmtId="3" fontId="5" fillId="6" borderId="52" xfId="0" applyNumberFormat="1" applyFont="1" applyFill="1" applyBorder="1"/>
    <xf numFmtId="3" fontId="5" fillId="7" borderId="52" xfId="0" applyNumberFormat="1" applyFont="1" applyFill="1" applyBorder="1"/>
    <xf numFmtId="3" fontId="6" fillId="0" borderId="52" xfId="0" applyNumberFormat="1" applyFont="1" applyBorder="1"/>
    <xf numFmtId="3" fontId="8" fillId="6" borderId="52" xfId="0" applyNumberFormat="1" applyFont="1" applyFill="1" applyBorder="1"/>
    <xf numFmtId="3" fontId="6" fillId="4" borderId="54" xfId="0" applyNumberFormat="1" applyFont="1" applyFill="1" applyBorder="1"/>
    <xf numFmtId="3" fontId="6" fillId="4" borderId="49" xfId="0" applyNumberFormat="1" applyFont="1" applyFill="1" applyBorder="1"/>
    <xf numFmtId="3" fontId="6" fillId="0" borderId="0" xfId="0" applyNumberFormat="1" applyFont="1" applyFill="1" applyBorder="1"/>
    <xf numFmtId="3" fontId="6" fillId="0" borderId="52" xfId="0" applyNumberFormat="1" applyFont="1" applyFill="1" applyBorder="1"/>
    <xf numFmtId="3" fontId="6" fillId="0" borderId="54" xfId="0" applyNumberFormat="1" applyFont="1" applyFill="1" applyBorder="1"/>
    <xf numFmtId="3" fontId="6" fillId="12" borderId="52" xfId="0" applyNumberFormat="1" applyFont="1" applyFill="1" applyBorder="1"/>
    <xf numFmtId="3" fontId="6" fillId="0" borderId="51" xfId="0" applyNumberFormat="1" applyFont="1" applyBorder="1" applyAlignment="1">
      <alignment horizontal="center"/>
    </xf>
    <xf numFmtId="4" fontId="6" fillId="4" borderId="64" xfId="0" applyNumberFormat="1" applyFont="1" applyFill="1" applyBorder="1"/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  <xf numFmtId="4" fontId="6" fillId="14" borderId="78" xfId="0" applyNumberFormat="1" applyFont="1" applyFill="1" applyBorder="1"/>
    <xf numFmtId="0" fontId="8" fillId="13" borderId="95" xfId="0" applyFont="1" applyFill="1" applyBorder="1" applyAlignment="1">
      <alignment horizontal="center" vertical="center"/>
    </xf>
    <xf numFmtId="0" fontId="8" fillId="13" borderId="58" xfId="0" applyFont="1" applyFill="1" applyBorder="1" applyAlignment="1">
      <alignment horizontal="center" vertical="center"/>
    </xf>
    <xf numFmtId="0" fontId="8" fillId="13" borderId="96" xfId="0" applyFont="1" applyFill="1" applyBorder="1" applyAlignment="1">
      <alignment horizontal="center" vertical="center" wrapText="1"/>
    </xf>
    <xf numFmtId="0" fontId="8" fillId="13" borderId="61" xfId="0" applyFont="1" applyFill="1" applyBorder="1" applyAlignment="1">
      <alignment horizontal="center" vertical="center" wrapText="1"/>
    </xf>
    <xf numFmtId="0" fontId="8" fillId="13" borderId="32" xfId="0" applyFont="1" applyFill="1" applyBorder="1" applyAlignment="1">
      <alignment horizontal="center" vertical="center" wrapText="1"/>
    </xf>
    <xf numFmtId="4" fontId="12" fillId="2" borderId="68" xfId="0" applyNumberFormat="1" applyFont="1" applyFill="1" applyBorder="1"/>
    <xf numFmtId="4" fontId="12" fillId="2" borderId="6" xfId="0" applyNumberFormat="1" applyFont="1" applyFill="1" applyBorder="1"/>
    <xf numFmtId="3" fontId="12" fillId="2" borderId="53" xfId="0" applyNumberFormat="1" applyFont="1" applyFill="1" applyBorder="1"/>
    <xf numFmtId="4" fontId="12" fillId="2" borderId="74" xfId="0" applyNumberFormat="1" applyFont="1" applyFill="1" applyBorder="1"/>
    <xf numFmtId="4" fontId="8" fillId="3" borderId="69" xfId="0" applyNumberFormat="1" applyFont="1" applyFill="1" applyBorder="1"/>
    <xf numFmtId="4" fontId="8" fillId="3" borderId="8" xfId="0" applyNumberFormat="1" applyFont="1" applyFill="1" applyBorder="1"/>
    <xf numFmtId="3" fontId="8" fillId="3" borderId="54" xfId="0" applyNumberFormat="1" applyFont="1" applyFill="1" applyBorder="1"/>
    <xf numFmtId="0" fontId="6" fillId="4" borderId="9" xfId="0" applyFont="1" applyFill="1" applyBorder="1"/>
    <xf numFmtId="0" fontId="6" fillId="4" borderId="10" xfId="0" applyFont="1" applyFill="1" applyBorder="1"/>
    <xf numFmtId="0" fontId="6" fillId="4" borderId="25" xfId="0" applyFont="1" applyFill="1" applyBorder="1"/>
    <xf numFmtId="4" fontId="8" fillId="3" borderId="12" xfId="0" applyNumberFormat="1" applyFont="1" applyFill="1" applyBorder="1"/>
    <xf numFmtId="3" fontId="8" fillId="3" borderId="52" xfId="0" applyNumberFormat="1" applyFont="1" applyFill="1" applyBorder="1"/>
    <xf numFmtId="4" fontId="8" fillId="3" borderId="78" xfId="0" applyNumberFormat="1" applyFont="1" applyFill="1" applyBorder="1"/>
    <xf numFmtId="3" fontId="6" fillId="4" borderId="10" xfId="0" applyNumberFormat="1" applyFont="1" applyFill="1" applyBorder="1"/>
    <xf numFmtId="0" fontId="5" fillId="5" borderId="9" xfId="0" applyFont="1" applyFill="1" applyBorder="1"/>
    <xf numFmtId="0" fontId="5" fillId="5" borderId="10" xfId="0" applyFont="1" applyFill="1" applyBorder="1"/>
    <xf numFmtId="0" fontId="5" fillId="5" borderId="25" xfId="0" applyFont="1" applyFill="1" applyBorder="1"/>
    <xf numFmtId="0" fontId="6" fillId="4" borderId="25" xfId="0" applyFont="1" applyFill="1" applyBorder="1" applyAlignment="1">
      <alignment wrapText="1"/>
    </xf>
    <xf numFmtId="4" fontId="12" fillId="2" borderId="77" xfId="0" applyNumberFormat="1" applyFont="1" applyFill="1" applyBorder="1"/>
    <xf numFmtId="4" fontId="8" fillId="3" borderId="76" xfId="0" applyNumberFormat="1" applyFont="1" applyFill="1" applyBorder="1"/>
    <xf numFmtId="0" fontId="6" fillId="0" borderId="9" xfId="0" applyFont="1" applyBorder="1"/>
    <xf numFmtId="0" fontId="6" fillId="0" borderId="10" xfId="0" applyFont="1" applyBorder="1"/>
    <xf numFmtId="0" fontId="6" fillId="0" borderId="25" xfId="0" applyFont="1" applyBorder="1"/>
    <xf numFmtId="0" fontId="6" fillId="0" borderId="25" xfId="0" applyFont="1" applyBorder="1" applyAlignment="1">
      <alignment wrapText="1"/>
    </xf>
    <xf numFmtId="0" fontId="6" fillId="0" borderId="9" xfId="0" applyFont="1" applyFill="1" applyBorder="1"/>
    <xf numFmtId="0" fontId="6" fillId="0" borderId="10" xfId="0" applyFont="1" applyFill="1" applyBorder="1"/>
    <xf numFmtId="0" fontId="6" fillId="0" borderId="25" xfId="0" applyFont="1" applyFill="1" applyBorder="1"/>
    <xf numFmtId="4" fontId="8" fillId="8" borderId="67" xfId="0" applyNumberFormat="1" applyFont="1" applyFill="1" applyBorder="1"/>
    <xf numFmtId="4" fontId="8" fillId="8" borderId="12" xfId="0" applyNumberFormat="1" applyFont="1" applyFill="1" applyBorder="1"/>
    <xf numFmtId="3" fontId="8" fillId="8" borderId="52" xfId="0" applyNumberFormat="1" applyFont="1" applyFill="1" applyBorder="1"/>
    <xf numFmtId="4" fontId="8" fillId="8" borderId="78" xfId="0" applyNumberFormat="1" applyFont="1" applyFill="1" applyBorder="1"/>
    <xf numFmtId="0" fontId="6" fillId="0" borderId="11" xfId="0" applyFont="1" applyFill="1" applyBorder="1"/>
    <xf numFmtId="0" fontId="6" fillId="0" borderId="12" xfId="0" applyFont="1" applyFill="1" applyBorder="1" applyAlignment="1">
      <alignment wrapText="1"/>
    </xf>
    <xf numFmtId="4" fontId="6" fillId="0" borderId="90" xfId="0" applyNumberFormat="1" applyFont="1" applyFill="1" applyBorder="1"/>
    <xf numFmtId="0" fontId="6" fillId="0" borderId="7" xfId="0" applyFont="1" applyFill="1" applyBorder="1" applyAlignment="1">
      <alignment horizontal="right"/>
    </xf>
    <xf numFmtId="0" fontId="6" fillId="0" borderId="10" xfId="0" applyFont="1" applyFill="1" applyBorder="1" applyAlignment="1"/>
    <xf numFmtId="0" fontId="6" fillId="0" borderId="8" xfId="0" applyFont="1" applyFill="1" applyBorder="1" applyAlignment="1">
      <alignment wrapText="1"/>
    </xf>
    <xf numFmtId="0" fontId="6" fillId="4" borderId="7" xfId="0" applyFont="1" applyFill="1" applyBorder="1" applyAlignment="1">
      <alignment horizontal="right" wrapText="1"/>
    </xf>
    <xf numFmtId="0" fontId="6" fillId="4" borderId="10" xfId="0" applyFont="1" applyFill="1" applyBorder="1" applyAlignment="1"/>
    <xf numFmtId="0" fontId="6" fillId="4" borderId="8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1" xfId="0" applyFont="1" applyFill="1" applyBorder="1"/>
    <xf numFmtId="0" fontId="6" fillId="4" borderId="21" xfId="0" applyFont="1" applyFill="1" applyBorder="1" applyAlignment="1">
      <alignment horizontal="right" wrapText="1"/>
    </xf>
    <xf numFmtId="0" fontId="6" fillId="4" borderId="22" xfId="0" applyFont="1" applyFill="1" applyBorder="1"/>
    <xf numFmtId="0" fontId="6" fillId="4" borderId="21" xfId="0" applyFont="1" applyFill="1" applyBorder="1"/>
    <xf numFmtId="0" fontId="6" fillId="4" borderId="21" xfId="0" applyFont="1" applyFill="1" applyBorder="1" applyAlignment="1">
      <alignment wrapText="1"/>
    </xf>
    <xf numFmtId="0" fontId="6" fillId="4" borderId="23" xfId="0" applyFont="1" applyFill="1" applyBorder="1" applyAlignment="1">
      <alignment wrapText="1"/>
    </xf>
    <xf numFmtId="0" fontId="6" fillId="4" borderId="24" xfId="0" applyFont="1" applyFill="1" applyBorder="1"/>
    <xf numFmtId="0" fontId="6" fillId="4" borderId="23" xfId="0" applyFont="1" applyFill="1" applyBorder="1"/>
    <xf numFmtId="0" fontId="6" fillId="4" borderId="24" xfId="0" applyFont="1" applyFill="1" applyBorder="1" applyAlignment="1">
      <alignment horizontal="right" wrapText="1"/>
    </xf>
    <xf numFmtId="0" fontId="6" fillId="0" borderId="24" xfId="0" applyFont="1" applyFill="1" applyBorder="1"/>
    <xf numFmtId="0" fontId="6" fillId="0" borderId="23" xfId="0" applyFont="1" applyFill="1" applyBorder="1"/>
    <xf numFmtId="0" fontId="6" fillId="0" borderId="23" xfId="0" applyFont="1" applyFill="1" applyBorder="1" applyAlignment="1">
      <alignment wrapText="1"/>
    </xf>
    <xf numFmtId="0" fontId="6" fillId="4" borderId="13" xfId="0" applyFont="1" applyFill="1" applyBorder="1" applyAlignment="1">
      <alignment wrapText="1"/>
    </xf>
    <xf numFmtId="0" fontId="6" fillId="4" borderId="43" xfId="0" applyFont="1" applyFill="1" applyBorder="1"/>
    <xf numFmtId="0" fontId="6" fillId="4" borderId="43" xfId="0" applyFont="1" applyFill="1" applyBorder="1" applyAlignment="1">
      <alignment wrapText="1"/>
    </xf>
    <xf numFmtId="0" fontId="6" fillId="4" borderId="1" xfId="0" applyFont="1" applyFill="1" applyBorder="1"/>
    <xf numFmtId="0" fontId="6" fillId="4" borderId="0" xfId="0" applyFont="1" applyFill="1" applyBorder="1"/>
    <xf numFmtId="3" fontId="6" fillId="3" borderId="66" xfId="0" applyNumberFormat="1" applyFont="1" applyFill="1" applyBorder="1"/>
    <xf numFmtId="3" fontId="6" fillId="3" borderId="51" xfId="0" applyNumberFormat="1" applyFont="1" applyFill="1" applyBorder="1"/>
    <xf numFmtId="3" fontId="6" fillId="3" borderId="53" xfId="0" applyNumberFormat="1" applyFont="1" applyFill="1" applyBorder="1"/>
    <xf numFmtId="0" fontId="6" fillId="0" borderId="1" xfId="0" applyFont="1" applyBorder="1"/>
    <xf numFmtId="4" fontId="12" fillId="10" borderId="66" xfId="0" applyNumberFormat="1" applyFont="1" applyFill="1" applyBorder="1"/>
    <xf numFmtId="4" fontId="12" fillId="10" borderId="51" xfId="0" applyNumberFormat="1" applyFont="1" applyFill="1" applyBorder="1"/>
    <xf numFmtId="3" fontId="12" fillId="10" borderId="51" xfId="0" applyNumberFormat="1" applyFont="1" applyFill="1" applyBorder="1"/>
    <xf numFmtId="3" fontId="12" fillId="10" borderId="74" xfId="0" applyNumberFormat="1" applyFont="1" applyFill="1" applyBorder="1"/>
    <xf numFmtId="4" fontId="12" fillId="10" borderId="2" xfId="0" applyNumberFormat="1" applyFont="1" applyFill="1" applyBorder="1"/>
    <xf numFmtId="0" fontId="8" fillId="13" borderId="68" xfId="0" applyFont="1" applyFill="1" applyBorder="1" applyAlignment="1">
      <alignment horizontal="center" vertical="center"/>
    </xf>
    <xf numFmtId="0" fontId="8" fillId="13" borderId="53" xfId="0" applyFont="1" applyFill="1" applyBorder="1" applyAlignment="1">
      <alignment horizontal="center" vertical="center"/>
    </xf>
    <xf numFmtId="0" fontId="8" fillId="13" borderId="68" xfId="0" applyFont="1" applyFill="1" applyBorder="1" applyAlignment="1">
      <alignment horizontal="center" vertical="center" wrapText="1"/>
    </xf>
    <xf numFmtId="0" fontId="8" fillId="13" borderId="6" xfId="0" applyFont="1" applyFill="1" applyBorder="1" applyAlignment="1">
      <alignment horizontal="center" vertical="center" wrapText="1"/>
    </xf>
    <xf numFmtId="0" fontId="8" fillId="13" borderId="77" xfId="0" applyFont="1" applyFill="1" applyBorder="1" applyAlignment="1">
      <alignment horizontal="center" vertical="center" wrapText="1"/>
    </xf>
    <xf numFmtId="4" fontId="8" fillId="3" borderId="66" xfId="0" applyNumberFormat="1" applyFont="1" applyFill="1" applyBorder="1"/>
    <xf numFmtId="4" fontId="8" fillId="3" borderId="51" xfId="0" applyNumberFormat="1" applyFont="1" applyFill="1" applyBorder="1"/>
    <xf numFmtId="3" fontId="8" fillId="3" borderId="27" xfId="0" applyNumberFormat="1" applyFont="1" applyFill="1" applyBorder="1"/>
    <xf numFmtId="3" fontId="8" fillId="3" borderId="51" xfId="0" applyNumberFormat="1" applyFont="1" applyFill="1" applyBorder="1"/>
    <xf numFmtId="4" fontId="8" fillId="3" borderId="53" xfId="0" applyNumberFormat="1" applyFont="1" applyFill="1" applyBorder="1"/>
    <xf numFmtId="0" fontId="6" fillId="4" borderId="18" xfId="0" applyFont="1" applyFill="1" applyBorder="1"/>
    <xf numFmtId="0" fontId="6" fillId="4" borderId="19" xfId="0" applyFont="1" applyFill="1" applyBorder="1"/>
    <xf numFmtId="0" fontId="6" fillId="4" borderId="44" xfId="0" applyFont="1" applyFill="1" applyBorder="1" applyAlignment="1">
      <alignment wrapText="1"/>
    </xf>
    <xf numFmtId="0" fontId="6" fillId="4" borderId="44" xfId="0" applyFont="1" applyFill="1" applyBorder="1"/>
    <xf numFmtId="4" fontId="8" fillId="3" borderId="68" xfId="0" applyNumberFormat="1" applyFont="1" applyFill="1" applyBorder="1"/>
    <xf numFmtId="3" fontId="8" fillId="3" borderId="6" xfId="0" applyNumberFormat="1" applyFont="1" applyFill="1" applyBorder="1"/>
    <xf numFmtId="3" fontId="8" fillId="3" borderId="53" xfId="0" applyNumberFormat="1" applyFont="1" applyFill="1" applyBorder="1"/>
    <xf numFmtId="4" fontId="8" fillId="3" borderId="77" xfId="0" applyNumberFormat="1" applyFont="1" applyFill="1" applyBorder="1"/>
    <xf numFmtId="0" fontId="6" fillId="0" borderId="44" xfId="0" applyFont="1" applyFill="1" applyBorder="1" applyAlignment="1">
      <alignment wrapText="1"/>
    </xf>
    <xf numFmtId="0" fontId="6" fillId="4" borderId="39" xfId="0" applyFont="1" applyFill="1" applyBorder="1"/>
    <xf numFmtId="0" fontId="6" fillId="4" borderId="47" xfId="0" applyFont="1" applyFill="1" applyBorder="1"/>
    <xf numFmtId="0" fontId="6" fillId="4" borderId="15" xfId="0" applyFont="1" applyFill="1" applyBorder="1"/>
    <xf numFmtId="0" fontId="6" fillId="4" borderId="0" xfId="0" applyFont="1" applyFill="1" applyBorder="1" applyAlignment="1">
      <alignment wrapText="1"/>
    </xf>
    <xf numFmtId="4" fontId="12" fillId="2" borderId="2" xfId="0" applyNumberFormat="1" applyFont="1" applyFill="1" applyBorder="1"/>
    <xf numFmtId="4" fontId="12" fillId="2" borderId="51" xfId="0" applyNumberFormat="1" applyFont="1" applyFill="1" applyBorder="1"/>
    <xf numFmtId="3" fontId="12" fillId="2" borderId="27" xfId="0" applyNumberFormat="1" applyFont="1" applyFill="1" applyBorder="1"/>
    <xf numFmtId="0" fontId="12" fillId="0" borderId="0" xfId="0" applyFont="1" applyBorder="1" applyAlignment="1"/>
    <xf numFmtId="4" fontId="8" fillId="3" borderId="5" xfId="0" applyNumberFormat="1" applyFont="1" applyFill="1" applyBorder="1"/>
    <xf numFmtId="0" fontId="6" fillId="4" borderId="20" xfId="0" applyFont="1" applyFill="1" applyBorder="1" applyAlignment="1"/>
    <xf numFmtId="0" fontId="6" fillId="4" borderId="50" xfId="0" applyFont="1" applyFill="1" applyBorder="1" applyAlignment="1"/>
    <xf numFmtId="0" fontId="6" fillId="4" borderId="29" xfId="0" applyFont="1" applyFill="1" applyBorder="1" applyAlignment="1"/>
    <xf numFmtId="4" fontId="6" fillId="4" borderId="20" xfId="0" applyNumberFormat="1" applyFont="1" applyFill="1" applyBorder="1"/>
    <xf numFmtId="0" fontId="6" fillId="4" borderId="18" xfId="0" applyFont="1" applyFill="1" applyBorder="1" applyAlignment="1">
      <alignment horizontal="right"/>
    </xf>
    <xf numFmtId="3" fontId="6" fillId="0" borderId="10" xfId="0" applyNumberFormat="1" applyFont="1" applyFill="1" applyBorder="1"/>
    <xf numFmtId="3" fontId="8" fillId="3" borderId="46" xfId="0" applyNumberFormat="1" applyFont="1" applyFill="1" applyBorder="1"/>
    <xf numFmtId="0" fontId="6" fillId="0" borderId="18" xfId="0" applyFont="1" applyBorder="1"/>
    <xf numFmtId="3" fontId="6" fillId="0" borderId="19" xfId="0" applyNumberFormat="1" applyFont="1" applyBorder="1"/>
    <xf numFmtId="0" fontId="6" fillId="0" borderId="44" xfId="0" applyFont="1" applyBorder="1"/>
    <xf numFmtId="0" fontId="6" fillId="4" borderId="41" xfId="0" applyFont="1" applyFill="1" applyBorder="1"/>
    <xf numFmtId="3" fontId="6" fillId="4" borderId="42" xfId="0" applyNumberFormat="1" applyFont="1" applyFill="1" applyBorder="1"/>
    <xf numFmtId="0" fontId="6" fillId="4" borderId="45" xfId="0" applyFont="1" applyFill="1" applyBorder="1" applyAlignment="1">
      <alignment wrapText="1"/>
    </xf>
    <xf numFmtId="3" fontId="6" fillId="4" borderId="22" xfId="0" applyNumberFormat="1" applyFont="1" applyFill="1" applyBorder="1"/>
    <xf numFmtId="3" fontId="12" fillId="2" borderId="94" xfId="0" applyNumberFormat="1" applyFont="1" applyFill="1" applyBorder="1"/>
    <xf numFmtId="0" fontId="12" fillId="4" borderId="0" xfId="0" applyFont="1" applyFill="1" applyBorder="1" applyAlignment="1"/>
    <xf numFmtId="4" fontId="6" fillId="0" borderId="11" xfId="1" applyNumberFormat="1" applyFont="1" applyFill="1" applyBorder="1" applyAlignment="1">
      <alignment horizontal="right"/>
    </xf>
    <xf numFmtId="4" fontId="6" fillId="0" borderId="52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4" fontId="6" fillId="0" borderId="25" xfId="1" applyNumberFormat="1" applyFont="1" applyFill="1" applyBorder="1" applyAlignment="1">
      <alignment horizontal="right"/>
    </xf>
    <xf numFmtId="4" fontId="12" fillId="2" borderId="35" xfId="0" applyNumberFormat="1" applyFont="1" applyFill="1" applyBorder="1"/>
    <xf numFmtId="4" fontId="12" fillId="2" borderId="73" xfId="0" applyNumberFormat="1" applyFont="1" applyFill="1" applyBorder="1"/>
    <xf numFmtId="3" fontId="12" fillId="2" borderId="36" xfId="0" applyNumberFormat="1" applyFont="1" applyFill="1" applyBorder="1"/>
    <xf numFmtId="0" fontId="12" fillId="0" borderId="84" xfId="0" applyFont="1" applyBorder="1"/>
    <xf numFmtId="0" fontId="12" fillId="0" borderId="46" xfId="0" applyFont="1" applyBorder="1"/>
    <xf numFmtId="0" fontId="23" fillId="0" borderId="10" xfId="0" applyFont="1" applyBorder="1"/>
    <xf numFmtId="0" fontId="12" fillId="0" borderId="0" xfId="0" applyFont="1"/>
    <xf numFmtId="0" fontId="23" fillId="0" borderId="0" xfId="0" applyFont="1"/>
    <xf numFmtId="0" fontId="12" fillId="0" borderId="0" xfId="0" applyFont="1" applyAlignment="1"/>
    <xf numFmtId="0" fontId="8" fillId="11" borderId="31" xfId="0" applyFont="1" applyFill="1" applyBorder="1" applyAlignment="1">
      <alignment horizontal="center" vertical="center" wrapText="1"/>
    </xf>
    <xf numFmtId="0" fontId="8" fillId="11" borderId="6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4" fontId="6" fillId="0" borderId="10" xfId="0" applyNumberFormat="1" applyFont="1" applyFill="1" applyBorder="1"/>
    <xf numFmtId="4" fontId="6" fillId="0" borderId="52" xfId="2" applyNumberFormat="1" applyFont="1" applyFill="1" applyBorder="1"/>
    <xf numFmtId="3" fontId="6" fillId="0" borderId="12" xfId="2" applyNumberFormat="1" applyFont="1" applyFill="1" applyBorder="1"/>
    <xf numFmtId="4" fontId="6" fillId="0" borderId="10" xfId="2" applyNumberFormat="1" applyFont="1" applyFill="1" applyBorder="1"/>
    <xf numFmtId="4" fontId="6" fillId="0" borderId="55" xfId="2" applyNumberFormat="1" applyFont="1" applyFill="1" applyBorder="1"/>
    <xf numFmtId="3" fontId="6" fillId="0" borderId="47" xfId="2" applyNumberFormat="1" applyFont="1" applyFill="1" applyBorder="1"/>
    <xf numFmtId="0" fontId="6" fillId="0" borderId="21" xfId="0" applyFont="1" applyBorder="1"/>
    <xf numFmtId="0" fontId="6" fillId="0" borderId="23" xfId="0" applyFont="1" applyBorder="1"/>
    <xf numFmtId="4" fontId="6" fillId="4" borderId="24" xfId="0" applyNumberFormat="1" applyFont="1" applyFill="1" applyBorder="1"/>
    <xf numFmtId="0" fontId="6" fillId="0" borderId="48" xfId="0" applyFont="1" applyBorder="1"/>
    <xf numFmtId="0" fontId="6" fillId="0" borderId="57" xfId="0" applyFont="1" applyBorder="1"/>
    <xf numFmtId="4" fontId="6" fillId="4" borderId="15" xfId="0" applyNumberFormat="1" applyFont="1" applyFill="1" applyBorder="1"/>
    <xf numFmtId="0" fontId="12" fillId="11" borderId="33" xfId="0" applyFont="1" applyFill="1" applyBorder="1"/>
    <xf numFmtId="0" fontId="12" fillId="11" borderId="37" xfId="0" applyFont="1" applyFill="1" applyBorder="1"/>
    <xf numFmtId="4" fontId="8" fillId="11" borderId="2" xfId="1" applyNumberFormat="1" applyFont="1" applyFill="1" applyBorder="1"/>
    <xf numFmtId="4" fontId="8" fillId="11" borderId="59" xfId="1" applyNumberFormat="1" applyFont="1" applyFill="1" applyBorder="1"/>
    <xf numFmtId="3" fontId="8" fillId="11" borderId="27" xfId="1" applyNumberFormat="1" applyFont="1" applyFill="1" applyBorder="1"/>
    <xf numFmtId="4" fontId="8" fillId="4" borderId="0" xfId="1" applyNumberFormat="1" applyFont="1" applyFill="1" applyBorder="1"/>
    <xf numFmtId="3" fontId="8" fillId="4" borderId="0" xfId="1" applyNumberFormat="1" applyFont="1" applyFill="1" applyBorder="1"/>
    <xf numFmtId="0" fontId="6" fillId="0" borderId="85" xfId="0" applyFont="1" applyBorder="1"/>
    <xf numFmtId="0" fontId="12" fillId="0" borderId="0" xfId="0" applyFont="1" applyAlignment="1">
      <alignment wrapText="1"/>
    </xf>
    <xf numFmtId="0" fontId="6" fillId="0" borderId="86" xfId="0" applyFont="1" applyBorder="1" applyAlignment="1">
      <alignment wrapText="1"/>
    </xf>
    <xf numFmtId="0" fontId="5" fillId="0" borderId="87" xfId="0" applyFont="1" applyBorder="1"/>
    <xf numFmtId="0" fontId="5" fillId="0" borderId="0" xfId="0" applyFont="1"/>
    <xf numFmtId="0" fontId="8" fillId="11" borderId="32" xfId="0" applyFont="1" applyFill="1" applyBorder="1" applyAlignment="1">
      <alignment horizontal="center" vertical="center" wrapText="1"/>
    </xf>
    <xf numFmtId="0" fontId="8" fillId="11" borderId="62" xfId="0" applyFont="1" applyFill="1" applyBorder="1" applyAlignment="1">
      <alignment horizontal="center" vertical="center" wrapText="1"/>
    </xf>
    <xf numFmtId="4" fontId="12" fillId="11" borderId="2" xfId="1" applyNumberFormat="1" applyFont="1" applyFill="1" applyBorder="1"/>
    <xf numFmtId="4" fontId="12" fillId="11" borderId="51" xfId="1" applyNumberFormat="1" applyFont="1" applyFill="1" applyBorder="1"/>
    <xf numFmtId="3" fontId="12" fillId="11" borderId="27" xfId="1" applyNumberFormat="1" applyFont="1" applyFill="1" applyBorder="1"/>
    <xf numFmtId="4" fontId="12" fillId="11" borderId="77" xfId="1" applyNumberFormat="1" applyFont="1" applyFill="1" applyBorder="1"/>
    <xf numFmtId="4" fontId="12" fillId="4" borderId="2" xfId="0" applyNumberFormat="1" applyFont="1" applyFill="1" applyBorder="1"/>
    <xf numFmtId="0" fontId="11" fillId="0" borderId="1" xfId="0" applyFont="1" applyBorder="1" applyAlignment="1">
      <alignment horizontal="right"/>
    </xf>
    <xf numFmtId="0" fontId="16" fillId="13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7" fillId="11" borderId="6" xfId="0" applyFont="1" applyFill="1" applyBorder="1" applyAlignment="1">
      <alignment horizontal="center" vertical="center"/>
    </xf>
    <xf numFmtId="4" fontId="8" fillId="13" borderId="77" xfId="0" applyNumberFormat="1" applyFont="1" applyFill="1" applyBorder="1" applyAlignment="1">
      <alignment horizontal="center" vertical="center"/>
    </xf>
    <xf numFmtId="4" fontId="8" fillId="11" borderId="5" xfId="0" applyNumberFormat="1" applyFont="1" applyFill="1" applyBorder="1" applyAlignment="1">
      <alignment horizontal="center" vertical="center"/>
    </xf>
    <xf numFmtId="0" fontId="6" fillId="7" borderId="13" xfId="0" applyFont="1" applyFill="1" applyBorder="1"/>
    <xf numFmtId="0" fontId="6" fillId="7" borderId="14" xfId="0" applyFont="1" applyFill="1" applyBorder="1"/>
    <xf numFmtId="0" fontId="6" fillId="7" borderId="43" xfId="0" applyFont="1" applyFill="1" applyBorder="1"/>
    <xf numFmtId="4" fontId="6" fillId="7" borderId="67" xfId="0" applyNumberFormat="1" applyFont="1" applyFill="1" applyBorder="1"/>
    <xf numFmtId="4" fontId="6" fillId="7" borderId="12" xfId="0" applyNumberFormat="1" applyFont="1" applyFill="1" applyBorder="1"/>
    <xf numFmtId="3" fontId="6" fillId="7" borderId="52" xfId="0" applyNumberFormat="1" applyFont="1" applyFill="1" applyBorder="1"/>
    <xf numFmtId="4" fontId="6" fillId="7" borderId="90" xfId="0" applyNumberFormat="1" applyFont="1" applyFill="1" applyBorder="1"/>
    <xf numFmtId="0" fontId="0" fillId="0" borderId="0" xfId="0" applyBorder="1" applyAlignment="1">
      <alignment horizontal="right"/>
    </xf>
    <xf numFmtId="0" fontId="8" fillId="13" borderId="0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/>
    </xf>
    <xf numFmtId="4" fontId="12" fillId="2" borderId="0" xfId="0" applyNumberFormat="1" applyFont="1" applyFill="1" applyBorder="1"/>
    <xf numFmtId="4" fontId="5" fillId="3" borderId="0" xfId="0" applyNumberFormat="1" applyFont="1" applyFill="1" applyBorder="1"/>
    <xf numFmtId="4" fontId="8" fillId="3" borderId="0" xfId="0" applyNumberFormat="1" applyFont="1" applyFill="1" applyBorder="1"/>
    <xf numFmtId="4" fontId="5" fillId="6" borderId="0" xfId="0" applyNumberFormat="1" applyFont="1" applyFill="1" applyBorder="1"/>
    <xf numFmtId="4" fontId="5" fillId="7" borderId="0" xfId="0" applyNumberFormat="1" applyFont="1" applyFill="1" applyBorder="1"/>
    <xf numFmtId="4" fontId="6" fillId="7" borderId="0" xfId="0" applyNumberFormat="1" applyFont="1" applyFill="1" applyBorder="1"/>
    <xf numFmtId="4" fontId="8" fillId="6" borderId="0" xfId="0" applyNumberFormat="1" applyFont="1" applyFill="1" applyBorder="1"/>
    <xf numFmtId="4" fontId="6" fillId="14" borderId="0" xfId="0" applyNumberFormat="1" applyFont="1" applyFill="1" applyBorder="1"/>
    <xf numFmtId="4" fontId="8" fillId="8" borderId="0" xfId="0" applyNumberFormat="1" applyFont="1" applyFill="1" applyBorder="1"/>
    <xf numFmtId="4" fontId="6" fillId="0" borderId="0" xfId="0" applyNumberFormat="1" applyFont="1" applyFill="1" applyBorder="1"/>
    <xf numFmtId="4" fontId="24" fillId="7" borderId="0" xfId="0" applyNumberFormat="1" applyFont="1" applyFill="1" applyBorder="1"/>
    <xf numFmtId="4" fontId="8" fillId="13" borderId="0" xfId="0" applyNumberFormat="1" applyFont="1" applyFill="1" applyBorder="1" applyAlignment="1">
      <alignment horizontal="center" vertical="center"/>
    </xf>
    <xf numFmtId="4" fontId="8" fillId="13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6" fillId="0" borderId="0" xfId="1" applyNumberFormat="1" applyFont="1" applyFill="1" applyBorder="1" applyAlignment="1">
      <alignment horizontal="right"/>
    </xf>
    <xf numFmtId="4" fontId="12" fillId="12" borderId="0" xfId="0" applyNumberFormat="1" applyFont="1" applyFill="1" applyBorder="1"/>
    <xf numFmtId="4" fontId="8" fillId="11" borderId="0" xfId="0" applyNumberFormat="1" applyFont="1" applyFill="1" applyBorder="1" applyAlignment="1">
      <alignment horizontal="center" vertical="center"/>
    </xf>
    <xf numFmtId="4" fontId="8" fillId="11" borderId="0" xfId="0" applyNumberFormat="1" applyFont="1" applyFill="1" applyBorder="1" applyAlignment="1">
      <alignment horizontal="center" vertical="center" wrapText="1"/>
    </xf>
    <xf numFmtId="4" fontId="6" fillId="0" borderId="0" xfId="2" applyNumberFormat="1" applyFont="1" applyFill="1" applyBorder="1"/>
    <xf numFmtId="4" fontId="8" fillId="11" borderId="0" xfId="1" applyNumberFormat="1" applyFont="1" applyFill="1" applyBorder="1"/>
    <xf numFmtId="4" fontId="10" fillId="0" borderId="0" xfId="0" applyNumberFormat="1" applyFont="1" applyFill="1" applyBorder="1"/>
    <xf numFmtId="4" fontId="10" fillId="4" borderId="0" xfId="0" applyNumberFormat="1" applyFont="1" applyFill="1" applyBorder="1"/>
    <xf numFmtId="4" fontId="12" fillId="11" borderId="0" xfId="1" applyNumberFormat="1" applyFont="1" applyFill="1" applyBorder="1"/>
    <xf numFmtId="4" fontId="6" fillId="0" borderId="10" xfId="1" applyNumberFormat="1" applyFont="1" applyFill="1" applyBorder="1" applyAlignment="1">
      <alignment horizontal="right"/>
    </xf>
    <xf numFmtId="4" fontId="12" fillId="2" borderId="10" xfId="0" applyNumberFormat="1" applyFont="1" applyFill="1" applyBorder="1"/>
    <xf numFmtId="3" fontId="6" fillId="0" borderId="91" xfId="0" applyNumberFormat="1" applyFont="1" applyBorder="1" applyAlignment="1">
      <alignment horizontal="center"/>
    </xf>
    <xf numFmtId="3" fontId="8" fillId="3" borderId="76" xfId="0" applyNumberFormat="1" applyFont="1" applyFill="1" applyBorder="1"/>
    <xf numFmtId="3" fontId="6" fillId="4" borderId="78" xfId="0" applyNumberFormat="1" applyFont="1" applyFill="1" applyBorder="1"/>
    <xf numFmtId="3" fontId="8" fillId="3" borderId="78" xfId="0" applyNumberFormat="1" applyFont="1" applyFill="1" applyBorder="1"/>
    <xf numFmtId="3" fontId="5" fillId="6" borderId="78" xfId="0" applyNumberFormat="1" applyFont="1" applyFill="1" applyBorder="1"/>
    <xf numFmtId="3" fontId="5" fillId="7" borderId="78" xfId="0" applyNumberFormat="1" applyFont="1" applyFill="1" applyBorder="1"/>
    <xf numFmtId="3" fontId="6" fillId="12" borderId="78" xfId="0" applyNumberFormat="1" applyFont="1" applyFill="1" applyBorder="1"/>
    <xf numFmtId="3" fontId="6" fillId="7" borderId="90" xfId="0" applyNumberFormat="1" applyFont="1" applyFill="1" applyBorder="1"/>
    <xf numFmtId="3" fontId="12" fillId="2" borderId="77" xfId="0" applyNumberFormat="1" applyFont="1" applyFill="1" applyBorder="1"/>
    <xf numFmtId="3" fontId="6" fillId="0" borderId="78" xfId="0" applyNumberFormat="1" applyFont="1" applyBorder="1"/>
    <xf numFmtId="3" fontId="8" fillId="6" borderId="78" xfId="0" applyNumberFormat="1" applyFont="1" applyFill="1" applyBorder="1"/>
    <xf numFmtId="3" fontId="6" fillId="0" borderId="78" xfId="0" applyNumberFormat="1" applyFont="1" applyFill="1" applyBorder="1"/>
    <xf numFmtId="3" fontId="8" fillId="8" borderId="78" xfId="0" applyNumberFormat="1" applyFont="1" applyFill="1" applyBorder="1"/>
    <xf numFmtId="3" fontId="6" fillId="0" borderId="76" xfId="0" applyNumberFormat="1" applyFont="1" applyFill="1" applyBorder="1"/>
    <xf numFmtId="3" fontId="12" fillId="10" borderId="27" xfId="0" applyNumberFormat="1" applyFont="1" applyFill="1" applyBorder="1"/>
    <xf numFmtId="0" fontId="8" fillId="13" borderId="84" xfId="0" applyFont="1" applyFill="1" applyBorder="1" applyAlignment="1">
      <alignment horizontal="center" vertical="center" wrapText="1"/>
    </xf>
    <xf numFmtId="3" fontId="8" fillId="3" borderId="72" xfId="0" applyNumberFormat="1" applyFont="1" applyFill="1" applyBorder="1"/>
    <xf numFmtId="3" fontId="6" fillId="4" borderId="76" xfId="0" applyNumberFormat="1" applyFont="1" applyFill="1" applyBorder="1"/>
    <xf numFmtId="3" fontId="8" fillId="3" borderId="77" xfId="0" applyNumberFormat="1" applyFont="1" applyFill="1" applyBorder="1"/>
    <xf numFmtId="3" fontId="6" fillId="4" borderId="57" xfId="0" applyNumberFormat="1" applyFont="1" applyFill="1" applyBorder="1"/>
    <xf numFmtId="3" fontId="8" fillId="3" borderId="84" xfId="0" applyNumberFormat="1" applyFont="1" applyFill="1" applyBorder="1"/>
    <xf numFmtId="0" fontId="8" fillId="11" borderId="79" xfId="0" applyFont="1" applyFill="1" applyBorder="1" applyAlignment="1">
      <alignment horizontal="center" vertical="center" wrapText="1"/>
    </xf>
    <xf numFmtId="3" fontId="10" fillId="0" borderId="8" xfId="0" applyNumberFormat="1" applyFont="1" applyFill="1" applyBorder="1"/>
    <xf numFmtId="3" fontId="10" fillId="4" borderId="47" xfId="0" applyNumberFormat="1" applyFont="1" applyFill="1" applyBorder="1"/>
    <xf numFmtId="3" fontId="12" fillId="11" borderId="0" xfId="1" applyNumberFormat="1" applyFont="1" applyFill="1" applyBorder="1"/>
    <xf numFmtId="4" fontId="8" fillId="13" borderId="84" xfId="0" applyNumberFormat="1" applyFont="1" applyFill="1" applyBorder="1" applyAlignment="1">
      <alignment horizontal="center" vertical="center" wrapText="1"/>
    </xf>
    <xf numFmtId="4" fontId="8" fillId="13" borderId="77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Border="1"/>
    <xf numFmtId="4" fontId="12" fillId="12" borderId="103" xfId="0" applyNumberFormat="1" applyFont="1" applyFill="1" applyBorder="1"/>
    <xf numFmtId="4" fontId="6" fillId="0" borderId="104" xfId="0" applyNumberFormat="1" applyFont="1" applyBorder="1"/>
    <xf numFmtId="4" fontId="5" fillId="0" borderId="103" xfId="0" applyNumberFormat="1" applyFont="1" applyBorder="1"/>
    <xf numFmtId="4" fontId="6" fillId="3" borderId="0" xfId="0" applyNumberFormat="1" applyFont="1" applyFill="1" applyBorder="1"/>
    <xf numFmtId="4" fontId="12" fillId="10" borderId="0" xfId="0" applyNumberFormat="1" applyFont="1" applyFill="1" applyBorder="1"/>
    <xf numFmtId="0" fontId="8" fillId="13" borderId="10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/>
    </xf>
    <xf numFmtId="4" fontId="5" fillId="3" borderId="10" xfId="0" applyNumberFormat="1" applyFont="1" applyFill="1" applyBorder="1"/>
    <xf numFmtId="4" fontId="8" fillId="3" borderId="10" xfId="0" applyNumberFormat="1" applyFont="1" applyFill="1" applyBorder="1"/>
    <xf numFmtId="4" fontId="5" fillId="6" borderId="10" xfId="0" applyNumberFormat="1" applyFont="1" applyFill="1" applyBorder="1"/>
    <xf numFmtId="4" fontId="5" fillId="7" borderId="10" xfId="0" applyNumberFormat="1" applyFont="1" applyFill="1" applyBorder="1"/>
    <xf numFmtId="4" fontId="6" fillId="7" borderId="10" xfId="0" applyNumberFormat="1" applyFont="1" applyFill="1" applyBorder="1"/>
    <xf numFmtId="4" fontId="8" fillId="6" borderId="10" xfId="0" applyNumberFormat="1" applyFont="1" applyFill="1" applyBorder="1"/>
    <xf numFmtId="4" fontId="6" fillId="14" borderId="10" xfId="0" applyNumberFormat="1" applyFont="1" applyFill="1" applyBorder="1"/>
    <xf numFmtId="4" fontId="8" fillId="8" borderId="10" xfId="0" applyNumberFormat="1" applyFont="1" applyFill="1" applyBorder="1"/>
    <xf numFmtId="4" fontId="6" fillId="3" borderId="10" xfId="0" applyNumberFormat="1" applyFont="1" applyFill="1" applyBorder="1"/>
    <xf numFmtId="4" fontId="12" fillId="10" borderId="10" xfId="0" applyNumberFormat="1" applyFont="1" applyFill="1" applyBorder="1"/>
    <xf numFmtId="4" fontId="8" fillId="13" borderId="10" xfId="0" applyNumberFormat="1" applyFont="1" applyFill="1" applyBorder="1" applyAlignment="1">
      <alignment horizontal="center" vertical="center"/>
    </xf>
    <xf numFmtId="4" fontId="8" fillId="1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4" fontId="12" fillId="4" borderId="10" xfId="0" applyNumberFormat="1" applyFont="1" applyFill="1" applyBorder="1"/>
    <xf numFmtId="4" fontId="12" fillId="12" borderId="10" xfId="0" applyNumberFormat="1" applyFont="1" applyFill="1" applyBorder="1"/>
    <xf numFmtId="4" fontId="12" fillId="0" borderId="10" xfId="0" applyNumberFormat="1" applyFont="1" applyFill="1" applyBorder="1"/>
    <xf numFmtId="4" fontId="8" fillId="11" borderId="10" xfId="0" applyNumberFormat="1" applyFont="1" applyFill="1" applyBorder="1" applyAlignment="1">
      <alignment horizontal="center" vertical="center"/>
    </xf>
    <xf numFmtId="4" fontId="8" fillId="11" borderId="10" xfId="0" applyNumberFormat="1" applyFont="1" applyFill="1" applyBorder="1" applyAlignment="1">
      <alignment horizontal="center" vertical="center" wrapText="1"/>
    </xf>
    <xf numFmtId="4" fontId="8" fillId="11" borderId="10" xfId="1" applyNumberFormat="1" applyFont="1" applyFill="1" applyBorder="1"/>
    <xf numFmtId="4" fontId="8" fillId="4" borderId="10" xfId="1" applyNumberFormat="1" applyFont="1" applyFill="1" applyBorder="1"/>
    <xf numFmtId="4" fontId="5" fillId="0" borderId="10" xfId="0" applyNumberFormat="1" applyFont="1" applyBorder="1"/>
    <xf numFmtId="4" fontId="10" fillId="0" borderId="10" xfId="0" applyNumberFormat="1" applyFont="1" applyFill="1" applyBorder="1"/>
    <xf numFmtId="4" fontId="12" fillId="11" borderId="10" xfId="1" applyNumberFormat="1" applyFont="1" applyFill="1" applyBorder="1"/>
    <xf numFmtId="4" fontId="6" fillId="4" borderId="1" xfId="0" applyNumberFormat="1" applyFont="1" applyFill="1" applyBorder="1"/>
    <xf numFmtId="3" fontId="6" fillId="4" borderId="90" xfId="0" applyNumberFormat="1" applyFont="1" applyFill="1" applyBorder="1"/>
    <xf numFmtId="3" fontId="6" fillId="0" borderId="81" xfId="0" applyNumberFormat="1" applyFont="1" applyBorder="1"/>
    <xf numFmtId="4" fontId="6" fillId="0" borderId="8" xfId="0" applyNumberFormat="1" applyFont="1" applyBorder="1"/>
    <xf numFmtId="4" fontId="6" fillId="0" borderId="47" xfId="0" applyNumberFormat="1" applyFont="1" applyFill="1" applyBorder="1"/>
    <xf numFmtId="4" fontId="8" fillId="3" borderId="6" xfId="0" applyNumberFormat="1" applyFont="1" applyFill="1" applyBorder="1"/>
    <xf numFmtId="4" fontId="6" fillId="4" borderId="47" xfId="0" applyNumberFormat="1" applyFont="1" applyFill="1" applyBorder="1"/>
    <xf numFmtId="3" fontId="8" fillId="3" borderId="79" xfId="0" applyNumberFormat="1" applyFont="1" applyFill="1" applyBorder="1"/>
    <xf numFmtId="3" fontId="8" fillId="3" borderId="10" xfId="0" applyNumberFormat="1" applyFont="1" applyFill="1" applyBorder="1"/>
    <xf numFmtId="3" fontId="12" fillId="2" borderId="10" xfId="0" applyNumberFormat="1" applyFont="1" applyFill="1" applyBorder="1"/>
    <xf numFmtId="0" fontId="8" fillId="11" borderId="105" xfId="0" applyFont="1" applyFill="1" applyBorder="1" applyAlignment="1">
      <alignment horizontal="center" vertical="center" wrapText="1"/>
    </xf>
    <xf numFmtId="4" fontId="8" fillId="11" borderId="6" xfId="0" applyNumberFormat="1" applyFont="1" applyFill="1" applyBorder="1" applyAlignment="1">
      <alignment horizontal="center" vertical="center" wrapText="1"/>
    </xf>
    <xf numFmtId="4" fontId="6" fillId="4" borderId="8" xfId="0" applyNumberFormat="1" applyFont="1" applyFill="1" applyBorder="1"/>
    <xf numFmtId="4" fontId="6" fillId="0" borderId="12" xfId="2" applyNumberFormat="1" applyFont="1" applyFill="1" applyBorder="1"/>
    <xf numFmtId="4" fontId="6" fillId="4" borderId="65" xfId="0" applyNumberFormat="1" applyFont="1" applyFill="1" applyBorder="1"/>
    <xf numFmtId="4" fontId="8" fillId="11" borderId="27" xfId="1" applyNumberFormat="1" applyFont="1" applyFill="1" applyBorder="1"/>
    <xf numFmtId="0" fontId="8" fillId="11" borderId="40" xfId="0" applyFont="1" applyFill="1" applyBorder="1" applyAlignment="1">
      <alignment horizontal="center" vertical="center"/>
    </xf>
    <xf numFmtId="0" fontId="8" fillId="11" borderId="22" xfId="0" applyFont="1" applyFill="1" applyBorder="1" applyAlignment="1">
      <alignment horizontal="center" vertical="center" wrapText="1"/>
    </xf>
    <xf numFmtId="3" fontId="6" fillId="4" borderId="19" xfId="0" applyNumberFormat="1" applyFont="1" applyFill="1" applyBorder="1"/>
    <xf numFmtId="3" fontId="6" fillId="0" borderId="10" xfId="2" applyNumberFormat="1" applyFont="1" applyFill="1" applyBorder="1"/>
    <xf numFmtId="3" fontId="6" fillId="0" borderId="22" xfId="2" applyNumberFormat="1" applyFont="1" applyFill="1" applyBorder="1"/>
    <xf numFmtId="3" fontId="6" fillId="4" borderId="14" xfId="0" applyNumberFormat="1" applyFont="1" applyFill="1" applyBorder="1"/>
    <xf numFmtId="3" fontId="8" fillId="11" borderId="106" xfId="1" applyNumberFormat="1" applyFont="1" applyFill="1" applyBorder="1"/>
    <xf numFmtId="3" fontId="6" fillId="4" borderId="72" xfId="0" applyNumberFormat="1" applyFont="1" applyFill="1" applyBorder="1"/>
    <xf numFmtId="0" fontId="0" fillId="4" borderId="10" xfId="0" applyFont="1" applyFill="1" applyBorder="1"/>
    <xf numFmtId="3" fontId="6" fillId="0" borderId="76" xfId="0" applyNumberFormat="1" applyFont="1" applyBorder="1" applyAlignment="1">
      <alignment horizontal="center"/>
    </xf>
    <xf numFmtId="0" fontId="8" fillId="13" borderId="46" xfId="0" applyFont="1" applyFill="1" applyBorder="1" applyAlignment="1">
      <alignment horizontal="center" vertical="center"/>
    </xf>
    <xf numFmtId="165" fontId="6" fillId="0" borderId="32" xfId="0" applyNumberFormat="1" applyFont="1" applyBorder="1" applyAlignment="1">
      <alignment horizontal="center"/>
    </xf>
    <xf numFmtId="4" fontId="12" fillId="2" borderId="27" xfId="0" applyNumberFormat="1" applyFont="1" applyFill="1" applyBorder="1"/>
    <xf numFmtId="4" fontId="5" fillId="3" borderId="8" xfId="0" applyNumberFormat="1" applyFont="1" applyFill="1" applyBorder="1"/>
    <xf numFmtId="0" fontId="17" fillId="13" borderId="10" xfId="0" applyFont="1" applyFill="1" applyBorder="1" applyAlignment="1">
      <alignment horizontal="center" vertical="center"/>
    </xf>
    <xf numFmtId="3" fontId="8" fillId="13" borderId="62" xfId="0" applyNumberFormat="1" applyFont="1" applyFill="1" applyBorder="1" applyAlignment="1">
      <alignment horizontal="center" wrapText="1"/>
    </xf>
    <xf numFmtId="3" fontId="8" fillId="13" borderId="10" xfId="0" applyNumberFormat="1" applyFont="1" applyFill="1" applyBorder="1" applyAlignment="1">
      <alignment horizontal="center" wrapText="1"/>
    </xf>
    <xf numFmtId="3" fontId="12" fillId="2" borderId="37" xfId="0" applyNumberFormat="1" applyFont="1" applyFill="1" applyBorder="1"/>
    <xf numFmtId="4" fontId="6" fillId="3" borderId="27" xfId="0" applyNumberFormat="1" applyFont="1" applyFill="1" applyBorder="1"/>
    <xf numFmtId="0" fontId="1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8" fillId="13" borderId="77" xfId="0" applyFont="1" applyFill="1" applyBorder="1" applyAlignment="1">
      <alignment horizontal="center" vertical="center"/>
    </xf>
    <xf numFmtId="0" fontId="16" fillId="13" borderId="6" xfId="0" applyFont="1" applyFill="1" applyBorder="1" applyAlignment="1">
      <alignment horizontal="center" vertical="center"/>
    </xf>
    <xf numFmtId="0" fontId="8" fillId="13" borderId="60" xfId="0" applyFont="1" applyFill="1" applyBorder="1" applyAlignment="1">
      <alignment horizontal="center" vertical="center"/>
    </xf>
    <xf numFmtId="0" fontId="17" fillId="13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9" borderId="11" xfId="0" applyFont="1" applyFill="1" applyBorder="1" applyAlignment="1"/>
    <xf numFmtId="0" fontId="8" fillId="9" borderId="12" xfId="0" applyFont="1" applyFill="1" applyBorder="1" applyAlignment="1"/>
    <xf numFmtId="0" fontId="5" fillId="3" borderId="7" xfId="0" applyFont="1" applyFill="1" applyBorder="1" applyAlignment="1"/>
    <xf numFmtId="0" fontId="5" fillId="3" borderId="8" xfId="0" applyFont="1" applyFill="1" applyBorder="1" applyAlignment="1"/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2" borderId="38" xfId="0" applyFont="1" applyFill="1" applyBorder="1" applyAlignment="1"/>
    <xf numFmtId="0" fontId="12" fillId="2" borderId="46" xfId="0" applyFont="1" applyFill="1" applyBorder="1" applyAlignment="1"/>
    <xf numFmtId="0" fontId="8" fillId="3" borderId="7" xfId="0" applyFont="1" applyFill="1" applyBorder="1" applyAlignment="1"/>
    <xf numFmtId="0" fontId="22" fillId="3" borderId="8" xfId="0" applyFont="1" applyFill="1" applyBorder="1" applyAlignment="1"/>
    <xf numFmtId="0" fontId="11" fillId="13" borderId="79" xfId="0" applyFont="1" applyFill="1" applyBorder="1" applyAlignment="1">
      <alignment vertical="center"/>
    </xf>
    <xf numFmtId="0" fontId="0" fillId="13" borderId="40" xfId="0" applyFont="1" applyFill="1" applyBorder="1" applyAlignment="1">
      <alignment vertical="center"/>
    </xf>
    <xf numFmtId="0" fontId="0" fillId="13" borderId="97" xfId="0" applyFont="1" applyFill="1" applyBorder="1" applyAlignment="1">
      <alignment vertical="center"/>
    </xf>
    <xf numFmtId="0" fontId="0" fillId="13" borderId="84" xfId="0" applyFont="1" applyFill="1" applyBorder="1" applyAlignment="1">
      <alignment vertical="center"/>
    </xf>
    <xf numFmtId="0" fontId="0" fillId="13" borderId="46" xfId="0" applyFont="1" applyFill="1" applyBorder="1" applyAlignment="1">
      <alignment vertical="center"/>
    </xf>
    <xf numFmtId="0" fontId="0" fillId="13" borderId="82" xfId="0" applyFont="1" applyFill="1" applyBorder="1" applyAlignment="1">
      <alignment vertical="center"/>
    </xf>
    <xf numFmtId="0" fontId="9" fillId="0" borderId="38" xfId="0" applyFont="1" applyBorder="1" applyAlignment="1"/>
    <xf numFmtId="0" fontId="9" fillId="0" borderId="46" xfId="0" applyFont="1" applyBorder="1" applyAlignment="1"/>
    <xf numFmtId="0" fontId="12" fillId="2" borderId="5" xfId="0" applyFont="1" applyFill="1" applyBorder="1" applyAlignment="1"/>
    <xf numFmtId="0" fontId="12" fillId="2" borderId="6" xfId="0" applyFont="1" applyFill="1" applyBorder="1" applyAlignment="1"/>
    <xf numFmtId="0" fontId="8" fillId="8" borderId="11" xfId="0" applyFont="1" applyFill="1" applyBorder="1" applyAlignment="1"/>
    <xf numFmtId="0" fontId="8" fillId="8" borderId="12" xfId="0" applyFont="1" applyFill="1" applyBorder="1" applyAlignment="1"/>
    <xf numFmtId="0" fontId="8" fillId="3" borderId="11" xfId="0" applyFont="1" applyFill="1" applyBorder="1" applyAlignment="1"/>
    <xf numFmtId="0" fontId="8" fillId="3" borderId="12" xfId="0" applyFont="1" applyFill="1" applyBorder="1" applyAlignment="1"/>
    <xf numFmtId="0" fontId="5" fillId="5" borderId="11" xfId="0" applyFont="1" applyFill="1" applyBorder="1" applyAlignment="1"/>
    <xf numFmtId="0" fontId="5" fillId="5" borderId="12" xfId="0" applyFont="1" applyFill="1" applyBorder="1" applyAlignment="1"/>
    <xf numFmtId="0" fontId="5" fillId="3" borderId="11" xfId="0" applyFont="1" applyFill="1" applyBorder="1" applyAlignment="1"/>
    <xf numFmtId="0" fontId="5" fillId="3" borderId="12" xfId="0" applyFont="1" applyFill="1" applyBorder="1" applyAlignment="1"/>
    <xf numFmtId="0" fontId="12" fillId="2" borderId="16" xfId="0" applyFont="1" applyFill="1" applyBorder="1" applyAlignment="1"/>
    <xf numFmtId="0" fontId="12" fillId="2" borderId="17" xfId="0" applyFont="1" applyFill="1" applyBorder="1" applyAlignment="1"/>
    <xf numFmtId="0" fontId="12" fillId="2" borderId="30" xfId="0" applyFont="1" applyFill="1" applyBorder="1" applyAlignment="1"/>
    <xf numFmtId="0" fontId="5" fillId="3" borderId="18" xfId="0" applyFont="1" applyFill="1" applyBorder="1" applyAlignment="1"/>
    <xf numFmtId="0" fontId="5" fillId="3" borderId="19" xfId="0" applyFont="1" applyFill="1" applyBorder="1" applyAlignment="1"/>
    <xf numFmtId="0" fontId="5" fillId="3" borderId="44" xfId="0" applyFont="1" applyFill="1" applyBorder="1" applyAlignment="1"/>
    <xf numFmtId="0" fontId="5" fillId="3" borderId="9" xfId="0" applyFont="1" applyFill="1" applyBorder="1" applyAlignment="1"/>
    <xf numFmtId="0" fontId="5" fillId="3" borderId="10" xfId="0" applyFont="1" applyFill="1" applyBorder="1" applyAlignment="1"/>
    <xf numFmtId="0" fontId="5" fillId="3" borderId="25" xfId="0" applyFont="1" applyFill="1" applyBorder="1" applyAlignment="1"/>
    <xf numFmtId="0" fontId="8" fillId="5" borderId="11" xfId="0" applyFont="1" applyFill="1" applyBorder="1" applyAlignment="1"/>
    <xf numFmtId="0" fontId="8" fillId="5" borderId="12" xfId="0" applyFont="1" applyFill="1" applyBorder="1" applyAlignment="1"/>
    <xf numFmtId="0" fontId="8" fillId="5" borderId="11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6" fillId="0" borderId="78" xfId="0" applyFont="1" applyBorder="1" applyAlignment="1"/>
    <xf numFmtId="0" fontId="6" fillId="0" borderId="12" xfId="0" applyFont="1" applyBorder="1" applyAlignment="1"/>
    <xf numFmtId="0" fontId="8" fillId="3" borderId="5" xfId="0" applyFont="1" applyFill="1" applyBorder="1" applyAlignment="1"/>
    <xf numFmtId="0" fontId="8" fillId="3" borderId="6" xfId="0" applyFont="1" applyFill="1" applyBorder="1" applyAlignment="1"/>
    <xf numFmtId="0" fontId="8" fillId="3" borderId="16" xfId="0" applyFont="1" applyFill="1" applyBorder="1" applyAlignment="1"/>
    <xf numFmtId="0" fontId="8" fillId="3" borderId="17" xfId="0" applyFont="1" applyFill="1" applyBorder="1" applyAlignment="1"/>
    <xf numFmtId="0" fontId="8" fillId="3" borderId="30" xfId="0" applyFont="1" applyFill="1" applyBorder="1" applyAlignment="1"/>
    <xf numFmtId="0" fontId="12" fillId="2" borderId="2" xfId="0" applyFont="1" applyFill="1" applyBorder="1" applyAlignment="1"/>
    <xf numFmtId="0" fontId="12" fillId="2" borderId="27" xfId="0" applyFont="1" applyFill="1" applyBorder="1" applyAlignment="1"/>
    <xf numFmtId="0" fontId="12" fillId="2" borderId="94" xfId="0" applyFont="1" applyFill="1" applyBorder="1" applyAlignment="1"/>
    <xf numFmtId="0" fontId="12" fillId="4" borderId="77" xfId="0" applyFont="1" applyFill="1" applyBorder="1" applyAlignment="1"/>
    <xf numFmtId="0" fontId="0" fillId="0" borderId="6" xfId="0" applyFont="1" applyBorder="1" applyAlignment="1"/>
    <xf numFmtId="0" fontId="0" fillId="0" borderId="83" xfId="0" applyFont="1" applyBorder="1" applyAlignment="1"/>
    <xf numFmtId="0" fontId="6" fillId="0" borderId="81" xfId="0" applyFont="1" applyBorder="1" applyAlignment="1"/>
    <xf numFmtId="0" fontId="6" fillId="0" borderId="29" xfId="0" applyFont="1" applyBorder="1" applyAlignment="1"/>
    <xf numFmtId="0" fontId="0" fillId="0" borderId="0" xfId="0" applyAlignment="1"/>
    <xf numFmtId="0" fontId="10" fillId="0" borderId="4" xfId="0" applyFont="1" applyBorder="1" applyAlignment="1"/>
    <xf numFmtId="0" fontId="10" fillId="0" borderId="56" xfId="0" applyFont="1" applyBorder="1" applyAlignment="1"/>
    <xf numFmtId="0" fontId="6" fillId="0" borderId="10" xfId="0" applyFont="1" applyBorder="1" applyAlignment="1"/>
    <xf numFmtId="0" fontId="6" fillId="0" borderId="10" xfId="0" applyFont="1" applyBorder="1" applyAlignment="1">
      <alignment wrapText="1"/>
    </xf>
    <xf numFmtId="0" fontId="6" fillId="0" borderId="4" xfId="0" applyFont="1" applyBorder="1" applyAlignment="1"/>
    <xf numFmtId="0" fontId="6" fillId="0" borderId="56" xfId="0" applyFont="1" applyBorder="1" applyAlignment="1"/>
    <xf numFmtId="0" fontId="6" fillId="0" borderId="11" xfId="0" applyFont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12" fillId="0" borderId="0" xfId="0" applyFont="1" applyAlignment="1">
      <alignment wrapText="1"/>
    </xf>
    <xf numFmtId="0" fontId="12" fillId="0" borderId="0" xfId="0" applyFont="1" applyAlignment="1"/>
    <xf numFmtId="0" fontId="0" fillId="0" borderId="0" xfId="0" applyFont="1" applyAlignment="1"/>
    <xf numFmtId="0" fontId="10" fillId="0" borderId="11" xfId="0" applyFont="1" applyBorder="1" applyAlignment="1"/>
    <xf numFmtId="0" fontId="10" fillId="0" borderId="12" xfId="0" applyFont="1" applyBorder="1" applyAlignment="1"/>
    <xf numFmtId="0" fontId="10" fillId="0" borderId="15" xfId="0" applyFont="1" applyBorder="1" applyAlignment="1"/>
    <xf numFmtId="0" fontId="10" fillId="0" borderId="65" xfId="0" applyFont="1" applyBorder="1" applyAlignment="1"/>
    <xf numFmtId="0" fontId="12" fillId="11" borderId="2" xfId="0" applyFont="1" applyFill="1" applyBorder="1" applyAlignment="1"/>
    <xf numFmtId="0" fontId="12" fillId="11" borderId="27" xfId="0" applyFont="1" applyFill="1" applyBorder="1" applyAlignment="1"/>
    <xf numFmtId="0" fontId="8" fillId="11" borderId="77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17" fillId="11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/>
    <xf numFmtId="0" fontId="8" fillId="3" borderId="27" xfId="0" applyFont="1" applyFill="1" applyBorder="1" applyAlignment="1"/>
    <xf numFmtId="0" fontId="12" fillId="11" borderId="35" xfId="0" applyFont="1" applyFill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13" borderId="99" xfId="0" applyFont="1" applyFill="1" applyBorder="1" applyAlignment="1">
      <alignment vertical="center"/>
    </xf>
    <xf numFmtId="0" fontId="0" fillId="13" borderId="100" xfId="0" applyFont="1" applyFill="1" applyBorder="1" applyAlignment="1">
      <alignment vertical="center"/>
    </xf>
    <xf numFmtId="0" fontId="12" fillId="2" borderId="33" xfId="0" applyFont="1" applyFill="1" applyBorder="1" applyAlignment="1"/>
    <xf numFmtId="0" fontId="12" fillId="2" borderId="34" xfId="0" applyFont="1" applyFill="1" applyBorder="1" applyAlignment="1"/>
    <xf numFmtId="0" fontId="12" fillId="2" borderId="37" xfId="0" applyFont="1" applyFill="1" applyBorder="1" applyAlignment="1"/>
    <xf numFmtId="0" fontId="6" fillId="0" borderId="3" xfId="0" applyFont="1" applyBorder="1" applyAlignment="1"/>
    <xf numFmtId="0" fontId="6" fillId="0" borderId="0" xfId="0" applyFont="1" applyBorder="1" applyAlignment="1"/>
    <xf numFmtId="0" fontId="8" fillId="3" borderId="33" xfId="0" applyFont="1" applyFill="1" applyBorder="1" applyAlignment="1"/>
    <xf numFmtId="0" fontId="8" fillId="3" borderId="34" xfId="0" applyFont="1" applyFill="1" applyBorder="1" applyAlignment="1"/>
    <xf numFmtId="0" fontId="8" fillId="3" borderId="37" xfId="0" applyFont="1" applyFill="1" applyBorder="1" applyAlignment="1"/>
    <xf numFmtId="0" fontId="12" fillId="2" borderId="102" xfId="0" applyFont="1" applyFill="1" applyBorder="1" applyAlignment="1"/>
    <xf numFmtId="0" fontId="12" fillId="2" borderId="36" xfId="0" applyFont="1" applyFill="1" applyBorder="1" applyAlignment="1"/>
    <xf numFmtId="0" fontId="12" fillId="10" borderId="33" xfId="0" applyFont="1" applyFill="1" applyBorder="1" applyAlignment="1"/>
    <xf numFmtId="0" fontId="12" fillId="10" borderId="34" xfId="0" applyFont="1" applyFill="1" applyBorder="1" applyAlignment="1"/>
    <xf numFmtId="0" fontId="12" fillId="10" borderId="37" xfId="0" applyFont="1" applyFill="1" applyBorder="1" applyAlignment="1"/>
  </cellXfs>
  <cellStyles count="3">
    <cellStyle name="Čiarka" xfId="1" builtinId="3"/>
    <cellStyle name="Čiarka 2" xfId="2"/>
    <cellStyle name="Normálne" xfId="0" builtinId="0"/>
  </cellStyles>
  <dxfs count="0"/>
  <tableStyles count="0" defaultTableStyle="TableStyleMedium9" defaultPivotStyle="PivotStyleLight16"/>
  <colors>
    <mruColors>
      <color rgb="FFB8E8BE"/>
      <color rgb="FFB8E8B9"/>
      <color rgb="FFC0EAB6"/>
      <color rgb="FF33E137"/>
      <color rgb="FFCCFF99"/>
      <color rgb="FF66FF99"/>
      <color rgb="FF00FF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90"/>
  <sheetViews>
    <sheetView tabSelected="1" view="pageBreakPreview" topLeftCell="A148" zoomScaleNormal="90" zoomScaleSheetLayoutView="100" workbookViewId="0">
      <selection activeCell="G161" sqref="G161"/>
    </sheetView>
  </sheetViews>
  <sheetFormatPr defaultColWidth="17.42578125" defaultRowHeight="15" x14ac:dyDescent="0.25"/>
  <cols>
    <col min="1" max="1" width="6.28515625" customWidth="1"/>
    <col min="2" max="2" width="8" customWidth="1"/>
    <col min="3" max="3" width="47.140625" customWidth="1"/>
    <col min="4" max="4" width="18.28515625" style="5" customWidth="1"/>
    <col min="5" max="5" width="18.140625" style="5" customWidth="1"/>
    <col min="6" max="8" width="14.28515625" customWidth="1"/>
    <col min="9" max="9" width="18" style="76" customWidth="1"/>
    <col min="10" max="12" width="18" style="74" customWidth="1"/>
    <col min="14" max="14" width="16.7109375" customWidth="1"/>
  </cols>
  <sheetData>
    <row r="1" spans="1:14" ht="24" thickBot="1" x14ac:dyDescent="0.4">
      <c r="A1" s="464" t="s">
        <v>153</v>
      </c>
      <c r="B1" s="465"/>
      <c r="C1" s="465"/>
      <c r="D1" s="465"/>
      <c r="E1" s="465"/>
      <c r="F1" s="465"/>
      <c r="G1" s="318"/>
      <c r="H1" s="318"/>
      <c r="I1" s="125"/>
      <c r="J1" s="331"/>
      <c r="K1" s="331"/>
      <c r="L1" s="331"/>
    </row>
    <row r="2" spans="1:14" ht="22.5" thickTop="1" thickBot="1" x14ac:dyDescent="0.4">
      <c r="A2" s="470" t="s">
        <v>175</v>
      </c>
      <c r="B2" s="471"/>
      <c r="C2" s="471"/>
      <c r="D2" s="471"/>
      <c r="E2" s="471"/>
      <c r="F2" s="471"/>
      <c r="G2" s="472"/>
      <c r="H2" s="320"/>
      <c r="I2" s="126"/>
      <c r="J2" s="320"/>
      <c r="K2" s="320"/>
      <c r="L2" s="320"/>
    </row>
    <row r="3" spans="1:14" ht="18.75" customHeight="1" thickTop="1" thickBot="1" x14ac:dyDescent="0.3">
      <c r="A3" s="477" t="s">
        <v>0</v>
      </c>
      <c r="B3" s="478"/>
      <c r="C3" s="479"/>
      <c r="D3" s="154" t="s">
        <v>148</v>
      </c>
      <c r="E3" s="155" t="s">
        <v>149</v>
      </c>
      <c r="F3" s="461" t="s">
        <v>150</v>
      </c>
      <c r="G3" s="462"/>
      <c r="H3" s="451"/>
      <c r="I3" s="447" t="s">
        <v>161</v>
      </c>
      <c r="J3" s="394"/>
      <c r="K3" s="394"/>
      <c r="L3" s="332"/>
    </row>
    <row r="4" spans="1:14" ht="79.5" customHeight="1" thickBot="1" x14ac:dyDescent="0.3">
      <c r="A4" s="480"/>
      <c r="B4" s="481"/>
      <c r="C4" s="482"/>
      <c r="D4" s="156" t="s">
        <v>152</v>
      </c>
      <c r="E4" s="157" t="s">
        <v>152</v>
      </c>
      <c r="F4" s="158" t="s">
        <v>151</v>
      </c>
      <c r="G4" s="452" t="s">
        <v>169</v>
      </c>
      <c r="H4" s="453" t="s">
        <v>183</v>
      </c>
      <c r="I4" s="229" t="s">
        <v>162</v>
      </c>
      <c r="J4" s="395" t="s">
        <v>180</v>
      </c>
      <c r="K4" s="395" t="s">
        <v>181</v>
      </c>
      <c r="L4" s="333"/>
      <c r="M4" s="12"/>
    </row>
    <row r="5" spans="1:14" ht="20.25" customHeight="1" thickBot="1" x14ac:dyDescent="0.4">
      <c r="A5" s="483"/>
      <c r="B5" s="484"/>
      <c r="C5" s="484"/>
      <c r="D5" s="50" t="s">
        <v>2</v>
      </c>
      <c r="E5" s="15" t="s">
        <v>2</v>
      </c>
      <c r="F5" s="14" t="s">
        <v>2</v>
      </c>
      <c r="G5" s="446" t="s">
        <v>2</v>
      </c>
      <c r="H5" s="410" t="s">
        <v>2</v>
      </c>
      <c r="I5" s="448" t="s">
        <v>84</v>
      </c>
      <c r="J5" s="396" t="s">
        <v>2</v>
      </c>
      <c r="K5" s="396" t="s">
        <v>2</v>
      </c>
      <c r="L5" s="334"/>
      <c r="M5" s="127"/>
      <c r="N5" s="127"/>
    </row>
    <row r="6" spans="1:14" ht="19.5" thickTop="1" thickBot="1" x14ac:dyDescent="0.3">
      <c r="A6" s="485" t="s">
        <v>3</v>
      </c>
      <c r="B6" s="486"/>
      <c r="C6" s="486"/>
      <c r="D6" s="159">
        <f t="shared" ref="D6" si="0">SUM(D7,D9,D12)</f>
        <v>2094823.1</v>
      </c>
      <c r="E6" s="160">
        <f t="shared" ref="E6" si="1">SUM(E7,E9,E12)</f>
        <v>2341015.41</v>
      </c>
      <c r="F6" s="161">
        <f t="shared" ref="F6" si="2">SUM(F7,F9,F12)</f>
        <v>2540005</v>
      </c>
      <c r="G6" s="369">
        <v>2541005</v>
      </c>
      <c r="H6" s="430">
        <v>2725510.1159999999</v>
      </c>
      <c r="I6" s="449">
        <f>SUM(I7,I9,I12)</f>
        <v>2755266</v>
      </c>
      <c r="J6" s="360">
        <f>SUM(J7,J9,J12)</f>
        <v>2855266</v>
      </c>
      <c r="K6" s="360">
        <v>2755266</v>
      </c>
      <c r="L6" s="335"/>
      <c r="M6" s="128"/>
      <c r="N6" s="127"/>
    </row>
    <row r="7" spans="1:14" ht="15.75" x14ac:dyDescent="0.25">
      <c r="A7" s="468" t="s">
        <v>4</v>
      </c>
      <c r="B7" s="469"/>
      <c r="C7" s="469"/>
      <c r="D7" s="163">
        <f>SUM(D8)</f>
        <v>1832823.93</v>
      </c>
      <c r="E7" s="164">
        <f>SUM(E8)</f>
        <v>2078430.28</v>
      </c>
      <c r="F7" s="165">
        <f t="shared" ref="F7" si="3">SUM(F8)</f>
        <v>2280570</v>
      </c>
      <c r="G7" s="362">
        <v>2280570</v>
      </c>
      <c r="H7" s="429">
        <v>2421573.4079999998</v>
      </c>
      <c r="I7" s="450">
        <f>SUM(I8)</f>
        <v>2500000</v>
      </c>
      <c r="J7" s="397">
        <v>2600000</v>
      </c>
      <c r="K7" s="397">
        <v>2600000</v>
      </c>
      <c r="L7" s="336"/>
    </row>
    <row r="8" spans="1:14" x14ac:dyDescent="0.25">
      <c r="A8" s="166">
        <v>41</v>
      </c>
      <c r="B8" s="167">
        <v>111</v>
      </c>
      <c r="C8" s="168" t="s">
        <v>5</v>
      </c>
      <c r="D8" s="27">
        <v>1832823.93</v>
      </c>
      <c r="E8" s="16">
        <v>2078430.28</v>
      </c>
      <c r="F8" s="136">
        <v>2280570</v>
      </c>
      <c r="G8" s="136">
        <v>2280570</v>
      </c>
      <c r="H8" s="363">
        <v>2421573.4079999998</v>
      </c>
      <c r="I8" s="99">
        <v>2500000</v>
      </c>
      <c r="J8" s="111">
        <v>2600000</v>
      </c>
      <c r="K8" s="111">
        <v>2600000</v>
      </c>
      <c r="L8" s="66"/>
    </row>
    <row r="9" spans="1:14" ht="15.75" x14ac:dyDescent="0.25">
      <c r="A9" s="489" t="s">
        <v>6</v>
      </c>
      <c r="B9" s="490"/>
      <c r="C9" s="490"/>
      <c r="D9" s="163">
        <f t="shared" ref="D9:F9" si="4">SUM(D10)</f>
        <v>124370.84</v>
      </c>
      <c r="E9" s="169">
        <f>SUM(E10)</f>
        <v>125723.55</v>
      </c>
      <c r="F9" s="170">
        <f t="shared" si="4"/>
        <v>126000</v>
      </c>
      <c r="G9" s="170">
        <v>126000</v>
      </c>
      <c r="H9" s="364">
        <v>143667.52799999999</v>
      </c>
      <c r="I9" s="171">
        <f>SUM(I10)</f>
        <v>126000</v>
      </c>
      <c r="J9" s="398">
        <v>126000</v>
      </c>
      <c r="K9" s="398">
        <v>126000</v>
      </c>
      <c r="L9" s="337"/>
    </row>
    <row r="10" spans="1:14" x14ac:dyDescent="0.25">
      <c r="A10" s="491" t="s">
        <v>7</v>
      </c>
      <c r="B10" s="492"/>
      <c r="C10" s="492"/>
      <c r="D10" s="51">
        <f t="shared" ref="D10:F10" si="5">SUM(D11:D11)</f>
        <v>124370.84</v>
      </c>
      <c r="E10" s="17">
        <f>SUM(E11)</f>
        <v>125723.55</v>
      </c>
      <c r="F10" s="137">
        <f t="shared" si="5"/>
        <v>126000</v>
      </c>
      <c r="G10" s="137">
        <v>126000</v>
      </c>
      <c r="H10" s="365">
        <v>143667.52799999999</v>
      </c>
      <c r="I10" s="100">
        <f>SUM(I11)</f>
        <v>126000</v>
      </c>
      <c r="J10" s="399">
        <v>126000</v>
      </c>
      <c r="K10" s="399">
        <v>126000</v>
      </c>
      <c r="L10" s="338"/>
    </row>
    <row r="11" spans="1:14" x14ac:dyDescent="0.25">
      <c r="A11" s="166">
        <v>41</v>
      </c>
      <c r="B11" s="172">
        <v>121</v>
      </c>
      <c r="C11" s="168" t="s">
        <v>106</v>
      </c>
      <c r="D11" s="27">
        <v>124370.84</v>
      </c>
      <c r="E11" s="16">
        <v>125723.55</v>
      </c>
      <c r="F11" s="136">
        <v>126000</v>
      </c>
      <c r="G11" s="136">
        <v>126000</v>
      </c>
      <c r="H11" s="363">
        <v>143667.52799999999</v>
      </c>
      <c r="I11" s="99">
        <v>126000</v>
      </c>
      <c r="J11" s="111">
        <v>126000</v>
      </c>
      <c r="K11" s="111">
        <v>126000</v>
      </c>
      <c r="L11" s="66"/>
    </row>
    <row r="12" spans="1:14" ht="15.75" x14ac:dyDescent="0.25">
      <c r="A12" s="493" t="s">
        <v>8</v>
      </c>
      <c r="B12" s="494"/>
      <c r="C12" s="494"/>
      <c r="D12" s="163">
        <f>SUM(D13:D16,D18)</f>
        <v>137628.33000000002</v>
      </c>
      <c r="E12" s="164">
        <f t="shared" ref="E12" si="6">SUM(E13:E15,E16,E18)</f>
        <v>136861.58000000002</v>
      </c>
      <c r="F12" s="165">
        <f t="shared" ref="F12" si="7">SUM(F13:F15,F16,F18)</f>
        <v>133435</v>
      </c>
      <c r="G12" s="165">
        <f t="shared" ref="G12" si="8">SUM(G13:G15,G16,G18)</f>
        <v>134435</v>
      </c>
      <c r="H12" s="362">
        <v>160269.18</v>
      </c>
      <c r="I12" s="171">
        <f>SUM(I13:I15,I17,I18)</f>
        <v>129266</v>
      </c>
      <c r="J12" s="398">
        <f>SUM(J13,J14,J15,J16,J18)</f>
        <v>129266</v>
      </c>
      <c r="K12" s="398">
        <v>129266</v>
      </c>
      <c r="L12" s="337"/>
    </row>
    <row r="13" spans="1:14" x14ac:dyDescent="0.25">
      <c r="A13" s="166">
        <v>41</v>
      </c>
      <c r="B13" s="167">
        <v>133</v>
      </c>
      <c r="C13" s="168" t="s">
        <v>9</v>
      </c>
      <c r="D13" s="27">
        <v>8118.2</v>
      </c>
      <c r="E13" s="16">
        <v>7905.97</v>
      </c>
      <c r="F13" s="136">
        <v>8100</v>
      </c>
      <c r="G13" s="136">
        <v>8100</v>
      </c>
      <c r="H13" s="363">
        <v>8903.4120000000003</v>
      </c>
      <c r="I13" s="99">
        <v>8100</v>
      </c>
      <c r="J13" s="111">
        <v>8100</v>
      </c>
      <c r="K13" s="111">
        <v>8100</v>
      </c>
      <c r="L13" s="66"/>
    </row>
    <row r="14" spans="1:14" x14ac:dyDescent="0.25">
      <c r="A14" s="166">
        <v>41</v>
      </c>
      <c r="B14" s="167">
        <v>133</v>
      </c>
      <c r="C14" s="168" t="s">
        <v>107</v>
      </c>
      <c r="D14" s="27">
        <v>66</v>
      </c>
      <c r="E14" s="16">
        <v>104.5</v>
      </c>
      <c r="F14" s="136">
        <v>105</v>
      </c>
      <c r="G14" s="136">
        <v>105</v>
      </c>
      <c r="H14" s="363">
        <v>0</v>
      </c>
      <c r="I14" s="99">
        <v>66</v>
      </c>
      <c r="J14" s="111">
        <v>66</v>
      </c>
      <c r="K14" s="111">
        <v>66</v>
      </c>
      <c r="L14" s="66"/>
    </row>
    <row r="15" spans="1:14" x14ac:dyDescent="0.25">
      <c r="A15" s="166">
        <v>41</v>
      </c>
      <c r="B15" s="167">
        <v>133</v>
      </c>
      <c r="C15" s="168" t="s">
        <v>10</v>
      </c>
      <c r="D15" s="27">
        <v>62.7</v>
      </c>
      <c r="E15" s="16">
        <v>246.84</v>
      </c>
      <c r="F15" s="136">
        <v>230</v>
      </c>
      <c r="G15" s="136">
        <v>230</v>
      </c>
      <c r="H15" s="363">
        <v>144.93600000000001</v>
      </c>
      <c r="I15" s="99">
        <v>100</v>
      </c>
      <c r="J15" s="111">
        <v>100</v>
      </c>
      <c r="K15" s="111">
        <v>100</v>
      </c>
      <c r="L15" s="66"/>
    </row>
    <row r="16" spans="1:14" x14ac:dyDescent="0.25">
      <c r="A16" s="173">
        <v>41</v>
      </c>
      <c r="B16" s="174">
        <v>133012</v>
      </c>
      <c r="C16" s="175" t="s">
        <v>11</v>
      </c>
      <c r="D16" s="52">
        <f t="shared" ref="D16:F16" si="9">SUM(D17:D17)</f>
        <v>12249.79</v>
      </c>
      <c r="E16" s="18">
        <f t="shared" si="9"/>
        <v>10761.89</v>
      </c>
      <c r="F16" s="138">
        <f t="shared" si="9"/>
        <v>8000</v>
      </c>
      <c r="G16" s="138">
        <v>9000</v>
      </c>
      <c r="H16" s="366">
        <v>11066.351999999999</v>
      </c>
      <c r="I16" s="101">
        <f>SUM(I17)</f>
        <v>4000</v>
      </c>
      <c r="J16" s="400">
        <v>4000</v>
      </c>
      <c r="K16" s="400">
        <v>4000</v>
      </c>
      <c r="L16" s="339"/>
    </row>
    <row r="17" spans="1:14" s="72" customFormat="1" ht="29.25" x14ac:dyDescent="0.25">
      <c r="A17" s="166">
        <v>41</v>
      </c>
      <c r="B17" s="167">
        <v>133</v>
      </c>
      <c r="C17" s="176" t="s">
        <v>108</v>
      </c>
      <c r="D17" s="27">
        <v>12249.79</v>
      </c>
      <c r="E17" s="16">
        <v>10761.89</v>
      </c>
      <c r="F17" s="136">
        <v>8000</v>
      </c>
      <c r="G17" s="136">
        <v>9000</v>
      </c>
      <c r="H17" s="363">
        <v>11066.351999999999</v>
      </c>
      <c r="I17" s="99">
        <v>4000</v>
      </c>
      <c r="J17" s="111">
        <v>4000</v>
      </c>
      <c r="K17" s="111">
        <v>4000</v>
      </c>
      <c r="L17" s="66"/>
    </row>
    <row r="18" spans="1:14" ht="15.75" thickBot="1" x14ac:dyDescent="0.3">
      <c r="A18" s="324">
        <v>41</v>
      </c>
      <c r="B18" s="325">
        <v>133</v>
      </c>
      <c r="C18" s="326" t="s">
        <v>71</v>
      </c>
      <c r="D18" s="327">
        <v>117131.64</v>
      </c>
      <c r="E18" s="328">
        <v>117842.38</v>
      </c>
      <c r="F18" s="329">
        <v>117000</v>
      </c>
      <c r="G18" s="329">
        <v>117000</v>
      </c>
      <c r="H18" s="368">
        <v>140154.47999999998</v>
      </c>
      <c r="I18" s="330">
        <v>117000</v>
      </c>
      <c r="J18" s="401">
        <v>117000</v>
      </c>
      <c r="K18" s="401">
        <v>117000</v>
      </c>
      <c r="L18" s="340"/>
    </row>
    <row r="19" spans="1:14" ht="19.5" thickTop="1" thickBot="1" x14ac:dyDescent="0.3">
      <c r="A19" s="495" t="s">
        <v>12</v>
      </c>
      <c r="B19" s="496"/>
      <c r="C19" s="497"/>
      <c r="D19" s="159">
        <f t="shared" ref="D19" si="10">SUM(D20,D25,D39,D41)</f>
        <v>272725.23</v>
      </c>
      <c r="E19" s="160">
        <f t="shared" ref="E19" si="11">SUM(E20,E25,E39,E41)</f>
        <v>302596.96999999997</v>
      </c>
      <c r="F19" s="161">
        <f t="shared" ref="F19" si="12">SUM(F20,F25,F39,F41)</f>
        <v>232920</v>
      </c>
      <c r="G19" s="161">
        <v>246449</v>
      </c>
      <c r="H19" s="369">
        <v>236648.136</v>
      </c>
      <c r="I19" s="177">
        <f>SUM(I20,I25,I39,I41)</f>
        <v>212887</v>
      </c>
      <c r="J19" s="360">
        <v>212887</v>
      </c>
      <c r="K19" s="360">
        <v>212887</v>
      </c>
      <c r="L19" s="335"/>
    </row>
    <row r="20" spans="1:14" ht="15.75" x14ac:dyDescent="0.25">
      <c r="A20" s="498" t="s">
        <v>13</v>
      </c>
      <c r="B20" s="499"/>
      <c r="C20" s="500"/>
      <c r="D20" s="163">
        <f t="shared" ref="D20" si="13">SUM(D21:D24)</f>
        <v>98406.349999999991</v>
      </c>
      <c r="E20" s="164">
        <f t="shared" ref="E20" si="14">SUM(E21:E24)</f>
        <v>91174.89</v>
      </c>
      <c r="F20" s="165">
        <f t="shared" ref="F20" si="15">SUM(F21:F24)</f>
        <v>86130</v>
      </c>
      <c r="G20" s="165">
        <v>90207</v>
      </c>
      <c r="H20" s="362">
        <v>79797.983999999997</v>
      </c>
      <c r="I20" s="178">
        <f>SUM(I21:I24)</f>
        <v>84306</v>
      </c>
      <c r="J20" s="398">
        <v>84306</v>
      </c>
      <c r="K20" s="398">
        <v>84306</v>
      </c>
      <c r="L20" s="337"/>
    </row>
    <row r="21" spans="1:14" s="72" customFormat="1" x14ac:dyDescent="0.25">
      <c r="A21" s="179">
        <v>41</v>
      </c>
      <c r="B21" s="180">
        <v>212</v>
      </c>
      <c r="C21" s="181" t="s">
        <v>14</v>
      </c>
      <c r="D21" s="53">
        <v>1181.28</v>
      </c>
      <c r="E21" s="19">
        <v>3093.48</v>
      </c>
      <c r="F21" s="139">
        <v>2110</v>
      </c>
      <c r="G21" s="136">
        <v>6187</v>
      </c>
      <c r="H21" s="363">
        <v>6950.1120000000001</v>
      </c>
      <c r="I21" s="103">
        <v>4000</v>
      </c>
      <c r="J21" s="78">
        <v>4000</v>
      </c>
      <c r="K21" s="78">
        <v>4000</v>
      </c>
      <c r="L21" s="9"/>
    </row>
    <row r="22" spans="1:14" ht="55.15" customHeight="1" x14ac:dyDescent="0.25">
      <c r="A22" s="179">
        <v>41</v>
      </c>
      <c r="B22" s="180">
        <v>212</v>
      </c>
      <c r="C22" s="182" t="s">
        <v>113</v>
      </c>
      <c r="D22" s="53">
        <v>41640.79</v>
      </c>
      <c r="E22" s="19">
        <v>41699.08</v>
      </c>
      <c r="F22" s="139">
        <v>38500</v>
      </c>
      <c r="G22" s="139">
        <v>38500</v>
      </c>
      <c r="H22" s="370">
        <v>26686.788</v>
      </c>
      <c r="I22" s="103">
        <v>37786</v>
      </c>
      <c r="J22" s="78">
        <v>37786</v>
      </c>
      <c r="K22" s="78">
        <v>37786</v>
      </c>
      <c r="L22" s="9"/>
    </row>
    <row r="23" spans="1:14" ht="30.75" customHeight="1" x14ac:dyDescent="0.25">
      <c r="A23" s="179">
        <v>41</v>
      </c>
      <c r="B23" s="180">
        <v>212</v>
      </c>
      <c r="C23" s="182" t="s">
        <v>109</v>
      </c>
      <c r="D23" s="53">
        <v>32081.19</v>
      </c>
      <c r="E23" s="19">
        <v>32474.91</v>
      </c>
      <c r="F23" s="139">
        <v>32520</v>
      </c>
      <c r="G23" s="139">
        <v>32520</v>
      </c>
      <c r="H23" s="370">
        <v>34374.083999999995</v>
      </c>
      <c r="I23" s="103">
        <v>32520</v>
      </c>
      <c r="J23" s="78">
        <v>32520</v>
      </c>
      <c r="K23" s="78">
        <v>32520</v>
      </c>
      <c r="L23" s="9"/>
    </row>
    <row r="24" spans="1:14" x14ac:dyDescent="0.25">
      <c r="A24" s="166">
        <v>41</v>
      </c>
      <c r="B24" s="167">
        <v>212</v>
      </c>
      <c r="C24" s="168" t="s">
        <v>15</v>
      </c>
      <c r="D24" s="27">
        <v>23503.09</v>
      </c>
      <c r="E24" s="16">
        <v>13907.42</v>
      </c>
      <c r="F24" s="136">
        <v>13000</v>
      </c>
      <c r="G24" s="136">
        <v>13000</v>
      </c>
      <c r="H24" s="363">
        <v>11787</v>
      </c>
      <c r="I24" s="99">
        <v>10000</v>
      </c>
      <c r="J24" s="111">
        <v>10000</v>
      </c>
      <c r="K24" s="111">
        <v>10000</v>
      </c>
      <c r="L24" s="66"/>
    </row>
    <row r="25" spans="1:14" ht="15.75" x14ac:dyDescent="0.25">
      <c r="A25" s="501" t="s">
        <v>16</v>
      </c>
      <c r="B25" s="502"/>
      <c r="C25" s="503"/>
      <c r="D25" s="163">
        <f t="shared" ref="D25" si="16">SUM(D26,D28,D30,D37)</f>
        <v>155093.53999999998</v>
      </c>
      <c r="E25" s="164">
        <f t="shared" ref="E25" si="17">SUM(E26,E28,E30,E37)</f>
        <v>166923.66</v>
      </c>
      <c r="F25" s="165">
        <f t="shared" ref="F25" si="18">SUM(F26,F28,F30,F37)</f>
        <v>145090</v>
      </c>
      <c r="G25" s="165">
        <v>147142</v>
      </c>
      <c r="H25" s="362">
        <v>145961.976</v>
      </c>
      <c r="I25" s="171">
        <f>SUM(I26,I28,I30,I37)</f>
        <v>126381</v>
      </c>
      <c r="J25" s="398">
        <v>126381</v>
      </c>
      <c r="K25" s="398">
        <v>126381</v>
      </c>
      <c r="L25" s="337"/>
    </row>
    <row r="26" spans="1:14" ht="15.75" x14ac:dyDescent="0.25">
      <c r="A26" s="504" t="s">
        <v>17</v>
      </c>
      <c r="B26" s="505"/>
      <c r="C26" s="505"/>
      <c r="D26" s="54">
        <f t="shared" ref="D26:F26" si="19">SUM(D27:D27)</f>
        <v>40003.9</v>
      </c>
      <c r="E26" s="20">
        <f t="shared" si="19"/>
        <v>52079.5</v>
      </c>
      <c r="F26" s="140">
        <f t="shared" si="19"/>
        <v>34900</v>
      </c>
      <c r="G26" s="140">
        <v>34900</v>
      </c>
      <c r="H26" s="371">
        <v>37442.04</v>
      </c>
      <c r="I26" s="104">
        <f>SUM(I27)</f>
        <v>34900</v>
      </c>
      <c r="J26" s="402">
        <v>34900</v>
      </c>
      <c r="K26" s="402">
        <v>34900</v>
      </c>
      <c r="L26" s="341"/>
    </row>
    <row r="27" spans="1:14" x14ac:dyDescent="0.25">
      <c r="A27" s="179">
        <v>41</v>
      </c>
      <c r="B27" s="180">
        <v>221</v>
      </c>
      <c r="C27" s="181" t="s">
        <v>114</v>
      </c>
      <c r="D27" s="27">
        <v>40003.9</v>
      </c>
      <c r="E27" s="16">
        <v>52079.5</v>
      </c>
      <c r="F27" s="136">
        <v>34900</v>
      </c>
      <c r="G27" s="136">
        <v>34900</v>
      </c>
      <c r="H27" s="363">
        <v>37442.04</v>
      </c>
      <c r="I27" s="99">
        <v>34900</v>
      </c>
      <c r="J27" s="111">
        <v>34900</v>
      </c>
      <c r="K27" s="111">
        <v>34900</v>
      </c>
      <c r="L27" s="66"/>
    </row>
    <row r="28" spans="1:14" ht="15.75" x14ac:dyDescent="0.25">
      <c r="A28" s="504" t="s">
        <v>18</v>
      </c>
      <c r="B28" s="505"/>
      <c r="C28" s="505"/>
      <c r="D28" s="54">
        <f t="shared" ref="D28:F28" si="20">SUM(D29:D29)</f>
        <v>2271.62</v>
      </c>
      <c r="E28" s="20">
        <f t="shared" si="20"/>
        <v>1788.88</v>
      </c>
      <c r="F28" s="140">
        <f t="shared" si="20"/>
        <v>1000</v>
      </c>
      <c r="G28" s="140">
        <v>1000</v>
      </c>
      <c r="H28" s="371">
        <v>1002</v>
      </c>
      <c r="I28" s="104">
        <f>SUM(I29)</f>
        <v>1000</v>
      </c>
      <c r="J28" s="402">
        <v>1000</v>
      </c>
      <c r="K28" s="402">
        <v>1000</v>
      </c>
      <c r="L28" s="341"/>
    </row>
    <row r="29" spans="1:14" ht="29.25" x14ac:dyDescent="0.25">
      <c r="A29" s="166">
        <v>41</v>
      </c>
      <c r="B29" s="167">
        <v>222</v>
      </c>
      <c r="C29" s="176" t="s">
        <v>115</v>
      </c>
      <c r="D29" s="53">
        <v>2271.62</v>
      </c>
      <c r="E29" s="19">
        <v>1788.88</v>
      </c>
      <c r="F29" s="139">
        <v>1000</v>
      </c>
      <c r="G29" s="139">
        <v>1000</v>
      </c>
      <c r="H29" s="370">
        <v>1002</v>
      </c>
      <c r="I29" s="103">
        <v>1000</v>
      </c>
      <c r="J29" s="78">
        <v>1000</v>
      </c>
      <c r="K29" s="78">
        <v>1000</v>
      </c>
      <c r="L29" s="9"/>
    </row>
    <row r="30" spans="1:14" ht="15.75" x14ac:dyDescent="0.25">
      <c r="A30" s="506" t="s">
        <v>19</v>
      </c>
      <c r="B30" s="507"/>
      <c r="C30" s="507"/>
      <c r="D30" s="54">
        <f t="shared" ref="D30" si="21">SUM(D31:D36)</f>
        <v>110795.41</v>
      </c>
      <c r="E30" s="20">
        <f t="shared" ref="E30" si="22">SUM(E31:E36)</f>
        <v>110824.05</v>
      </c>
      <c r="F30" s="140">
        <f t="shared" ref="F30" si="23">SUM(F31:F36)</f>
        <v>107000</v>
      </c>
      <c r="G30" s="140">
        <v>109052</v>
      </c>
      <c r="H30" s="371">
        <v>105076.908</v>
      </c>
      <c r="I30" s="104">
        <f>SUM(I31:I36)</f>
        <v>88291</v>
      </c>
      <c r="J30" s="402">
        <v>88291</v>
      </c>
      <c r="K30" s="402">
        <v>88291</v>
      </c>
      <c r="L30" s="341"/>
    </row>
    <row r="31" spans="1:14" s="72" customFormat="1" ht="46.9" customHeight="1" x14ac:dyDescent="0.25">
      <c r="A31" s="166">
        <v>41</v>
      </c>
      <c r="B31" s="167">
        <v>223</v>
      </c>
      <c r="C31" s="176" t="s">
        <v>158</v>
      </c>
      <c r="D31" s="53">
        <v>6361.47</v>
      </c>
      <c r="E31" s="16">
        <v>8385.52</v>
      </c>
      <c r="F31" s="136">
        <v>3200</v>
      </c>
      <c r="G31" s="136">
        <v>6500</v>
      </c>
      <c r="H31" s="363">
        <v>5193.8519999999999</v>
      </c>
      <c r="I31" s="99">
        <v>3200</v>
      </c>
      <c r="J31" s="111">
        <v>3200</v>
      </c>
      <c r="K31" s="111">
        <v>3200</v>
      </c>
      <c r="L31" s="66"/>
      <c r="M31" s="456"/>
      <c r="N31" s="457"/>
    </row>
    <row r="32" spans="1:14" s="72" customFormat="1" ht="31.5" customHeight="1" x14ac:dyDescent="0.25">
      <c r="A32" s="166">
        <v>41</v>
      </c>
      <c r="B32" s="167">
        <v>223</v>
      </c>
      <c r="C32" s="176" t="s">
        <v>123</v>
      </c>
      <c r="D32" s="27">
        <v>0</v>
      </c>
      <c r="E32" s="16">
        <v>0</v>
      </c>
      <c r="F32" s="136">
        <v>10400</v>
      </c>
      <c r="G32" s="136">
        <v>152</v>
      </c>
      <c r="H32" s="363">
        <v>0</v>
      </c>
      <c r="I32" s="99">
        <v>3458</v>
      </c>
      <c r="J32" s="111">
        <v>3458</v>
      </c>
      <c r="K32" s="111">
        <v>3458</v>
      </c>
      <c r="L32" s="66"/>
    </row>
    <row r="33" spans="1:14" ht="29.25" x14ac:dyDescent="0.25">
      <c r="A33" s="179">
        <v>41</v>
      </c>
      <c r="B33" s="180">
        <v>223</v>
      </c>
      <c r="C33" s="182" t="s">
        <v>116</v>
      </c>
      <c r="D33" s="27">
        <v>23639.45</v>
      </c>
      <c r="E33" s="19">
        <v>24372.55</v>
      </c>
      <c r="F33" s="139">
        <v>22900</v>
      </c>
      <c r="G33" s="144">
        <v>22900</v>
      </c>
      <c r="H33" s="372">
        <v>19022.64</v>
      </c>
      <c r="I33" s="103">
        <v>333</v>
      </c>
      <c r="J33" s="78">
        <v>333</v>
      </c>
      <c r="K33" s="78">
        <v>333</v>
      </c>
      <c r="L33" s="9"/>
    </row>
    <row r="34" spans="1:14" ht="29.25" x14ac:dyDescent="0.25">
      <c r="A34" s="166">
        <v>41</v>
      </c>
      <c r="B34" s="167">
        <v>223</v>
      </c>
      <c r="C34" s="176" t="s">
        <v>126</v>
      </c>
      <c r="D34" s="27">
        <v>5178.88</v>
      </c>
      <c r="E34" s="19">
        <v>7300.63</v>
      </c>
      <c r="F34" s="136">
        <v>4200</v>
      </c>
      <c r="G34" s="136">
        <v>4200</v>
      </c>
      <c r="H34" s="363">
        <v>3025.3679999999999</v>
      </c>
      <c r="I34" s="99">
        <v>0</v>
      </c>
      <c r="J34" s="111">
        <v>0</v>
      </c>
      <c r="K34" s="111">
        <v>0</v>
      </c>
      <c r="L34" s="66"/>
    </row>
    <row r="35" spans="1:14" s="59" customFormat="1" x14ac:dyDescent="0.25">
      <c r="A35" s="183">
        <v>41</v>
      </c>
      <c r="B35" s="184">
        <v>223</v>
      </c>
      <c r="C35" s="185" t="s">
        <v>20</v>
      </c>
      <c r="D35" s="57">
        <v>74187.92</v>
      </c>
      <c r="E35" s="58">
        <v>69313.47</v>
      </c>
      <c r="F35" s="144">
        <v>65000</v>
      </c>
      <c r="G35" s="144">
        <v>74000</v>
      </c>
      <c r="H35" s="372">
        <v>76141.067999999999</v>
      </c>
      <c r="I35" s="153">
        <v>80000</v>
      </c>
      <c r="J35" s="403">
        <v>80000</v>
      </c>
      <c r="K35" s="403">
        <v>80000</v>
      </c>
      <c r="L35" s="342"/>
    </row>
    <row r="36" spans="1:14" x14ac:dyDescent="0.25">
      <c r="A36" s="166">
        <v>41</v>
      </c>
      <c r="B36" s="167">
        <v>223</v>
      </c>
      <c r="C36" s="168" t="s">
        <v>21</v>
      </c>
      <c r="D36" s="27">
        <v>1427.69</v>
      </c>
      <c r="E36" s="16">
        <v>1451.88</v>
      </c>
      <c r="F36" s="136">
        <v>1300</v>
      </c>
      <c r="G36" s="136">
        <v>1300</v>
      </c>
      <c r="H36" s="363">
        <v>1693.98</v>
      </c>
      <c r="I36" s="99">
        <v>1300</v>
      </c>
      <c r="J36" s="111">
        <v>1300</v>
      </c>
      <c r="K36" s="111">
        <v>1300</v>
      </c>
      <c r="L36" s="66"/>
    </row>
    <row r="37" spans="1:14" ht="15.75" x14ac:dyDescent="0.25">
      <c r="A37" s="504" t="s">
        <v>22</v>
      </c>
      <c r="B37" s="505"/>
      <c r="C37" s="505"/>
      <c r="D37" s="54">
        <f t="shared" ref="D37" si="24">SUM(D38)</f>
        <v>2022.61</v>
      </c>
      <c r="E37" s="20">
        <f>SUM(E38)</f>
        <v>2231.23</v>
      </c>
      <c r="F37" s="140">
        <f t="shared" ref="F37" si="25">SUM(F38)</f>
        <v>2190</v>
      </c>
      <c r="G37" s="140">
        <v>2190</v>
      </c>
      <c r="H37" s="371">
        <v>2441.0279999999998</v>
      </c>
      <c r="I37" s="104">
        <f>SUM(I38)</f>
        <v>2190</v>
      </c>
      <c r="J37" s="402">
        <v>2190</v>
      </c>
      <c r="K37" s="402">
        <v>2190</v>
      </c>
      <c r="L37" s="341"/>
    </row>
    <row r="38" spans="1:14" x14ac:dyDescent="0.25">
      <c r="A38" s="166">
        <v>41</v>
      </c>
      <c r="B38" s="167">
        <v>229</v>
      </c>
      <c r="C38" s="168" t="s">
        <v>23</v>
      </c>
      <c r="D38" s="53">
        <v>2022.61</v>
      </c>
      <c r="E38" s="16">
        <v>2231.23</v>
      </c>
      <c r="F38" s="136">
        <v>2190</v>
      </c>
      <c r="G38" s="136">
        <v>2190</v>
      </c>
      <c r="H38" s="363">
        <v>2441.0279999999998</v>
      </c>
      <c r="I38" s="99">
        <v>2190</v>
      </c>
      <c r="J38" s="111">
        <v>2190</v>
      </c>
      <c r="K38" s="111">
        <v>2190</v>
      </c>
      <c r="L38" s="66"/>
    </row>
    <row r="39" spans="1:14" ht="15.75" x14ac:dyDescent="0.25">
      <c r="A39" s="466" t="s">
        <v>24</v>
      </c>
      <c r="B39" s="467"/>
      <c r="C39" s="467"/>
      <c r="D39" s="186">
        <f t="shared" ref="D39:F39" si="26">SUM(D40:D40)</f>
        <v>958.64</v>
      </c>
      <c r="E39" s="187">
        <f>SUM(E40)</f>
        <v>433.85</v>
      </c>
      <c r="F39" s="188">
        <f t="shared" si="26"/>
        <v>600</v>
      </c>
      <c r="G39" s="188">
        <v>1100</v>
      </c>
      <c r="H39" s="373">
        <v>1222.2840000000001</v>
      </c>
      <c r="I39" s="189">
        <f>SUM(I40:I40)</f>
        <v>1100</v>
      </c>
      <c r="J39" s="404">
        <v>1100</v>
      </c>
      <c r="K39" s="404">
        <v>1100</v>
      </c>
      <c r="L39" s="343"/>
    </row>
    <row r="40" spans="1:14" s="72" customFormat="1" x14ac:dyDescent="0.25">
      <c r="A40" s="166">
        <v>41</v>
      </c>
      <c r="B40" s="167">
        <v>243</v>
      </c>
      <c r="C40" s="168" t="s">
        <v>25</v>
      </c>
      <c r="D40" s="27">
        <v>958.64</v>
      </c>
      <c r="E40" s="16">
        <v>433.85</v>
      </c>
      <c r="F40" s="136">
        <v>600</v>
      </c>
      <c r="G40" s="146">
        <v>1100</v>
      </c>
      <c r="H40" s="367">
        <v>1222.2840000000001</v>
      </c>
      <c r="I40" s="99">
        <v>1100</v>
      </c>
      <c r="J40" s="111">
        <v>1100</v>
      </c>
      <c r="K40" s="111">
        <v>1100</v>
      </c>
      <c r="L40" s="66"/>
    </row>
    <row r="41" spans="1:14" ht="15.75" x14ac:dyDescent="0.25">
      <c r="A41" s="487" t="s">
        <v>26</v>
      </c>
      <c r="B41" s="488"/>
      <c r="C41" s="488"/>
      <c r="D41" s="186">
        <f t="shared" ref="D41" si="27">SUM(D42:D43)</f>
        <v>18266.7</v>
      </c>
      <c r="E41" s="187">
        <f>SUM(E42:E43)</f>
        <v>44064.57</v>
      </c>
      <c r="F41" s="188">
        <f t="shared" ref="F41" si="28">SUM(F42:F43)</f>
        <v>1100</v>
      </c>
      <c r="G41" s="188">
        <v>8000</v>
      </c>
      <c r="H41" s="373">
        <v>9665.8919999999998</v>
      </c>
      <c r="I41" s="189">
        <f>SUM(I42:I43)</f>
        <v>1100</v>
      </c>
      <c r="J41" s="404">
        <v>1100</v>
      </c>
      <c r="K41" s="404">
        <v>1100</v>
      </c>
      <c r="L41" s="343"/>
    </row>
    <row r="42" spans="1:14" x14ac:dyDescent="0.25">
      <c r="A42" s="166">
        <v>41</v>
      </c>
      <c r="B42" s="167">
        <v>292</v>
      </c>
      <c r="C42" s="168" t="s">
        <v>27</v>
      </c>
      <c r="D42" s="53">
        <v>1153.72</v>
      </c>
      <c r="E42" s="19">
        <v>1161.6300000000001</v>
      </c>
      <c r="F42" s="139">
        <v>1100</v>
      </c>
      <c r="G42" s="139">
        <v>1100</v>
      </c>
      <c r="H42" s="370">
        <v>1390.4759999999999</v>
      </c>
      <c r="I42" s="103">
        <v>1100</v>
      </c>
      <c r="J42" s="78">
        <v>1100</v>
      </c>
      <c r="K42" s="78">
        <v>1100</v>
      </c>
      <c r="L42" s="9"/>
    </row>
    <row r="43" spans="1:14" s="73" customFormat="1" ht="30" thickBot="1" x14ac:dyDescent="0.3">
      <c r="A43" s="190">
        <v>41</v>
      </c>
      <c r="B43" s="184">
        <v>292</v>
      </c>
      <c r="C43" s="191" t="s">
        <v>131</v>
      </c>
      <c r="D43" s="57">
        <v>17112.98</v>
      </c>
      <c r="E43" s="58">
        <v>42902.94</v>
      </c>
      <c r="F43" s="144">
        <v>0</v>
      </c>
      <c r="G43" s="136">
        <v>6900</v>
      </c>
      <c r="H43" s="422">
        <v>8275.4159999999993</v>
      </c>
      <c r="I43" s="192">
        <v>0</v>
      </c>
      <c r="J43" s="287">
        <v>0</v>
      </c>
      <c r="K43" s="287">
        <v>0</v>
      </c>
      <c r="L43" s="344"/>
      <c r="M43" s="463"/>
      <c r="N43" s="457"/>
    </row>
    <row r="44" spans="1:14" ht="18.75" thickBot="1" x14ac:dyDescent="0.3">
      <c r="A44" s="473" t="s">
        <v>28</v>
      </c>
      <c r="B44" s="474"/>
      <c r="C44" s="474"/>
      <c r="D44" s="159">
        <f t="shared" ref="D44:F44" si="29">SUM(D45,D50)</f>
        <v>1117081.0599999996</v>
      </c>
      <c r="E44" s="160">
        <f t="shared" ref="E44" si="30">SUM(E45,E50)</f>
        <v>1207179.6200000001</v>
      </c>
      <c r="F44" s="161">
        <f t="shared" si="29"/>
        <v>1210538</v>
      </c>
      <c r="G44" s="161">
        <v>1274453</v>
      </c>
      <c r="H44" s="369">
        <v>1245427.2900000005</v>
      </c>
      <c r="I44" s="177">
        <f>SUM(I45,I50)</f>
        <v>1325896</v>
      </c>
      <c r="J44" s="360">
        <v>1359892</v>
      </c>
      <c r="K44" s="360">
        <f>SUM(K50)</f>
        <v>1411372</v>
      </c>
      <c r="L44" s="335"/>
    </row>
    <row r="45" spans="1:14" ht="15.75" x14ac:dyDescent="0.25">
      <c r="A45" s="475" t="s">
        <v>29</v>
      </c>
      <c r="B45" s="476"/>
      <c r="C45" s="476"/>
      <c r="D45" s="163">
        <f t="shared" ref="D45:F45" si="31">SUM(D49:D49)</f>
        <v>3330</v>
      </c>
      <c r="E45" s="164">
        <f t="shared" si="31"/>
        <v>900</v>
      </c>
      <c r="F45" s="165">
        <f t="shared" si="31"/>
        <v>0</v>
      </c>
      <c r="G45" s="165">
        <v>4790</v>
      </c>
      <c r="H45" s="362">
        <v>4790</v>
      </c>
      <c r="I45" s="178">
        <f>SUM(I46:I49)</f>
        <v>3000</v>
      </c>
      <c r="J45" s="398">
        <v>3000</v>
      </c>
      <c r="K45" s="398">
        <v>3000</v>
      </c>
      <c r="L45" s="337"/>
    </row>
    <row r="46" spans="1:14" s="59" customFormat="1" x14ac:dyDescent="0.25">
      <c r="A46" s="193" t="s">
        <v>136</v>
      </c>
      <c r="B46" s="194">
        <v>311</v>
      </c>
      <c r="C46" s="195" t="s">
        <v>135</v>
      </c>
      <c r="D46" s="28">
        <v>0</v>
      </c>
      <c r="E46" s="64">
        <v>0</v>
      </c>
      <c r="F46" s="145">
        <v>0</v>
      </c>
      <c r="G46" s="145">
        <v>3000</v>
      </c>
      <c r="H46" s="374">
        <v>3000</v>
      </c>
      <c r="I46" s="84">
        <v>3000</v>
      </c>
      <c r="J46" s="287">
        <v>3000</v>
      </c>
      <c r="K46" s="287">
        <v>3000</v>
      </c>
      <c r="L46" s="344"/>
    </row>
    <row r="47" spans="1:14" s="59" customFormat="1" x14ac:dyDescent="0.25">
      <c r="A47" s="193" t="s">
        <v>136</v>
      </c>
      <c r="B47" s="194">
        <v>311</v>
      </c>
      <c r="C47" s="195" t="s">
        <v>143</v>
      </c>
      <c r="D47" s="28">
        <v>0</v>
      </c>
      <c r="E47" s="64">
        <v>0</v>
      </c>
      <c r="F47" s="145">
        <v>0</v>
      </c>
      <c r="G47" s="145">
        <v>690</v>
      </c>
      <c r="H47" s="374">
        <v>690</v>
      </c>
      <c r="I47" s="84">
        <v>0</v>
      </c>
      <c r="J47" s="287">
        <v>0</v>
      </c>
      <c r="K47" s="287">
        <v>0</v>
      </c>
      <c r="L47" s="344"/>
    </row>
    <row r="48" spans="1:14" s="73" customFormat="1" x14ac:dyDescent="0.25">
      <c r="A48" s="193">
        <v>71</v>
      </c>
      <c r="B48" s="194">
        <v>311</v>
      </c>
      <c r="C48" s="195" t="s">
        <v>155</v>
      </c>
      <c r="D48" s="28">
        <v>0</v>
      </c>
      <c r="E48" s="64">
        <v>0</v>
      </c>
      <c r="F48" s="145">
        <v>0</v>
      </c>
      <c r="G48" s="141">
        <v>100</v>
      </c>
      <c r="H48" s="378">
        <v>100</v>
      </c>
      <c r="I48" s="84">
        <v>0</v>
      </c>
      <c r="J48" s="287">
        <v>0</v>
      </c>
      <c r="K48" s="287">
        <v>0</v>
      </c>
      <c r="L48" s="344"/>
    </row>
    <row r="49" spans="1:12" s="72" customFormat="1" ht="28.9" customHeight="1" x14ac:dyDescent="0.25">
      <c r="A49" s="196" t="s">
        <v>159</v>
      </c>
      <c r="B49" s="197">
        <v>311</v>
      </c>
      <c r="C49" s="198" t="s">
        <v>110</v>
      </c>
      <c r="D49" s="27">
        <v>3330</v>
      </c>
      <c r="E49" s="16">
        <v>900</v>
      </c>
      <c r="F49" s="136">
        <v>0</v>
      </c>
      <c r="G49" s="136">
        <v>1000</v>
      </c>
      <c r="H49" s="363">
        <v>1000</v>
      </c>
      <c r="I49" s="99">
        <v>0</v>
      </c>
      <c r="J49" s="111">
        <v>0</v>
      </c>
      <c r="K49" s="111">
        <v>0</v>
      </c>
      <c r="L49" s="66"/>
    </row>
    <row r="50" spans="1:12" ht="15.75" x14ac:dyDescent="0.25">
      <c r="A50" s="489" t="s">
        <v>30</v>
      </c>
      <c r="B50" s="490"/>
      <c r="C50" s="490"/>
      <c r="D50" s="163">
        <f>SUM(D51:D88)</f>
        <v>1113751.0599999996</v>
      </c>
      <c r="E50" s="164">
        <f>SUM(E51:E88)</f>
        <v>1206279.6200000001</v>
      </c>
      <c r="F50" s="165">
        <f>SUM(F51:F88)</f>
        <v>1210538</v>
      </c>
      <c r="G50" s="165">
        <v>1269663</v>
      </c>
      <c r="H50" s="362">
        <v>1240637.2900000005</v>
      </c>
      <c r="I50" s="171">
        <f>SUM(I51:I88)</f>
        <v>1322896</v>
      </c>
      <c r="J50" s="398">
        <f>SUM(J51:J88)</f>
        <v>1378618</v>
      </c>
      <c r="K50" s="398">
        <f>SUM(K51:K88)</f>
        <v>1411372</v>
      </c>
      <c r="L50" s="337"/>
    </row>
    <row r="51" spans="1:12" x14ac:dyDescent="0.25">
      <c r="A51" s="179">
        <v>111</v>
      </c>
      <c r="B51" s="180">
        <v>312</v>
      </c>
      <c r="C51" s="181" t="s">
        <v>31</v>
      </c>
      <c r="D51" s="53">
        <v>6315</v>
      </c>
      <c r="E51" s="19">
        <v>3825</v>
      </c>
      <c r="F51" s="139">
        <v>6500</v>
      </c>
      <c r="G51" s="139">
        <v>6500</v>
      </c>
      <c r="H51" s="370">
        <v>2289.6</v>
      </c>
      <c r="I51" s="103">
        <v>4300</v>
      </c>
      <c r="J51" s="78">
        <v>4300</v>
      </c>
      <c r="K51" s="78">
        <v>4300</v>
      </c>
      <c r="L51" s="9"/>
    </row>
    <row r="52" spans="1:12" x14ac:dyDescent="0.25">
      <c r="A52" s="179">
        <v>111</v>
      </c>
      <c r="B52" s="180">
        <v>312</v>
      </c>
      <c r="C52" s="181" t="s">
        <v>32</v>
      </c>
      <c r="D52" s="53">
        <v>1128.8</v>
      </c>
      <c r="E52" s="19">
        <v>664</v>
      </c>
      <c r="F52" s="139">
        <v>1500</v>
      </c>
      <c r="G52" s="139">
        <v>1500</v>
      </c>
      <c r="H52" s="370">
        <v>537.83999999999992</v>
      </c>
      <c r="I52" s="103">
        <v>700</v>
      </c>
      <c r="J52" s="78">
        <v>700</v>
      </c>
      <c r="K52" s="78">
        <v>700</v>
      </c>
      <c r="L52" s="9"/>
    </row>
    <row r="53" spans="1:12" ht="43.5" x14ac:dyDescent="0.25">
      <c r="A53" s="166">
        <v>111</v>
      </c>
      <c r="B53" s="167">
        <v>312</v>
      </c>
      <c r="C53" s="176" t="s">
        <v>119</v>
      </c>
      <c r="D53" s="27">
        <v>7344.52</v>
      </c>
      <c r="E53" s="16">
        <v>9124.36</v>
      </c>
      <c r="F53" s="136">
        <v>7600</v>
      </c>
      <c r="G53" s="136">
        <v>7600</v>
      </c>
      <c r="H53" s="363">
        <v>6514.7519999999995</v>
      </c>
      <c r="I53" s="99">
        <v>5000</v>
      </c>
      <c r="J53" s="111">
        <v>5000</v>
      </c>
      <c r="K53" s="111">
        <v>5000</v>
      </c>
      <c r="L53" s="66"/>
    </row>
    <row r="54" spans="1:12" ht="29.25" x14ac:dyDescent="0.25">
      <c r="A54" s="166">
        <v>111</v>
      </c>
      <c r="B54" s="167">
        <v>312</v>
      </c>
      <c r="C54" s="176" t="s">
        <v>127</v>
      </c>
      <c r="D54" s="27">
        <v>962602</v>
      </c>
      <c r="E54" s="16">
        <v>1007517</v>
      </c>
      <c r="F54" s="136">
        <v>1050072</v>
      </c>
      <c r="G54" s="136">
        <v>1050072</v>
      </c>
      <c r="H54" s="363">
        <v>1057950</v>
      </c>
      <c r="I54" s="99">
        <v>1069800</v>
      </c>
      <c r="J54" s="111">
        <v>1101900</v>
      </c>
      <c r="K54" s="111">
        <v>1134900</v>
      </c>
      <c r="L54" s="66"/>
    </row>
    <row r="55" spans="1:12" s="59" customFormat="1" ht="43.5" x14ac:dyDescent="0.25">
      <c r="A55" s="183">
        <v>111</v>
      </c>
      <c r="B55" s="184">
        <v>312</v>
      </c>
      <c r="C55" s="199" t="s">
        <v>33</v>
      </c>
      <c r="D55" s="57">
        <v>2153</v>
      </c>
      <c r="E55" s="58">
        <v>1873</v>
      </c>
      <c r="F55" s="144">
        <v>1170</v>
      </c>
      <c r="G55" s="144">
        <v>1199</v>
      </c>
      <c r="H55" s="372">
        <v>958.8</v>
      </c>
      <c r="I55" s="84">
        <v>0</v>
      </c>
      <c r="J55" s="287">
        <v>0</v>
      </c>
      <c r="K55" s="287">
        <v>0</v>
      </c>
      <c r="L55" s="344"/>
    </row>
    <row r="56" spans="1:12" s="59" customFormat="1" ht="17.25" customHeight="1" x14ac:dyDescent="0.25">
      <c r="A56" s="183"/>
      <c r="B56" s="184">
        <v>312</v>
      </c>
      <c r="C56" s="199" t="s">
        <v>34</v>
      </c>
      <c r="D56" s="57">
        <v>3900</v>
      </c>
      <c r="E56" s="58">
        <v>4095</v>
      </c>
      <c r="F56" s="144">
        <v>4100</v>
      </c>
      <c r="G56" s="144">
        <v>4260</v>
      </c>
      <c r="H56" s="372">
        <v>4346</v>
      </c>
      <c r="I56" s="84">
        <v>4260</v>
      </c>
      <c r="J56" s="287">
        <v>4390</v>
      </c>
      <c r="K56" s="287">
        <v>4520</v>
      </c>
      <c r="L56" s="344"/>
    </row>
    <row r="57" spans="1:12" s="59" customFormat="1" x14ac:dyDescent="0.25">
      <c r="A57" s="183">
        <v>111</v>
      </c>
      <c r="B57" s="184">
        <v>312</v>
      </c>
      <c r="C57" s="185" t="s">
        <v>35</v>
      </c>
      <c r="D57" s="57">
        <v>1823</v>
      </c>
      <c r="E57" s="58">
        <v>0</v>
      </c>
      <c r="F57" s="144">
        <v>7070</v>
      </c>
      <c r="G57" s="144">
        <v>5524</v>
      </c>
      <c r="H57" s="372">
        <v>1242</v>
      </c>
      <c r="I57" s="84">
        <v>11590</v>
      </c>
      <c r="J57" s="287">
        <v>0</v>
      </c>
      <c r="K57" s="287">
        <v>0</v>
      </c>
      <c r="L57" s="344"/>
    </row>
    <row r="58" spans="1:12" s="59" customFormat="1" x14ac:dyDescent="0.25">
      <c r="A58" s="183">
        <v>111</v>
      </c>
      <c r="B58" s="184">
        <v>312</v>
      </c>
      <c r="C58" s="185" t="s">
        <v>36</v>
      </c>
      <c r="D58" s="57">
        <v>4407.6000000000004</v>
      </c>
      <c r="E58" s="58">
        <v>4577.76</v>
      </c>
      <c r="F58" s="144">
        <v>4720</v>
      </c>
      <c r="G58" s="144">
        <v>5145</v>
      </c>
      <c r="H58" s="372">
        <v>3816</v>
      </c>
      <c r="I58" s="84">
        <v>5300</v>
      </c>
      <c r="J58" s="287">
        <v>5400</v>
      </c>
      <c r="K58" s="287">
        <v>5500</v>
      </c>
      <c r="L58" s="344"/>
    </row>
    <row r="59" spans="1:12" s="59" customFormat="1" x14ac:dyDescent="0.25">
      <c r="A59" s="183">
        <v>111</v>
      </c>
      <c r="B59" s="184">
        <v>312</v>
      </c>
      <c r="C59" s="185" t="s">
        <v>176</v>
      </c>
      <c r="D59" s="57">
        <v>0</v>
      </c>
      <c r="E59" s="58">
        <v>0</v>
      </c>
      <c r="F59" s="144">
        <v>10200</v>
      </c>
      <c r="G59" s="144">
        <v>10050</v>
      </c>
      <c r="H59" s="372">
        <v>10050</v>
      </c>
      <c r="I59" s="84">
        <v>17300</v>
      </c>
      <c r="J59" s="287">
        <v>17800</v>
      </c>
      <c r="K59" s="287">
        <v>17000</v>
      </c>
      <c r="L59" s="344"/>
    </row>
    <row r="60" spans="1:12" s="59" customFormat="1" ht="29.25" x14ac:dyDescent="0.25">
      <c r="A60" s="183">
        <v>111</v>
      </c>
      <c r="B60" s="184">
        <v>312</v>
      </c>
      <c r="C60" s="199" t="s">
        <v>105</v>
      </c>
      <c r="D60" s="57">
        <v>17346</v>
      </c>
      <c r="E60" s="58">
        <v>18048</v>
      </c>
      <c r="F60" s="136">
        <f>SUM(F182)</f>
        <v>17130</v>
      </c>
      <c r="G60" s="136">
        <v>17291</v>
      </c>
      <c r="H60" s="363">
        <v>12744</v>
      </c>
      <c r="I60" s="99">
        <v>15500</v>
      </c>
      <c r="J60" s="111">
        <v>15500</v>
      </c>
      <c r="K60" s="111">
        <v>15500</v>
      </c>
      <c r="L60" s="344"/>
    </row>
    <row r="61" spans="1:12" s="59" customFormat="1" x14ac:dyDescent="0.25">
      <c r="A61" s="183">
        <v>111</v>
      </c>
      <c r="B61" s="184">
        <v>312</v>
      </c>
      <c r="C61" s="185" t="s">
        <v>37</v>
      </c>
      <c r="D61" s="57">
        <v>13672</v>
      </c>
      <c r="E61" s="58">
        <v>13509</v>
      </c>
      <c r="F61" s="136">
        <v>11880</v>
      </c>
      <c r="G61" s="136">
        <v>11555</v>
      </c>
      <c r="H61" s="363">
        <v>9504</v>
      </c>
      <c r="I61" s="99">
        <v>10908</v>
      </c>
      <c r="J61" s="111">
        <v>11394</v>
      </c>
      <c r="K61" s="111">
        <v>11718</v>
      </c>
      <c r="L61" s="344"/>
    </row>
    <row r="62" spans="1:12" s="59" customFormat="1" x14ac:dyDescent="0.25">
      <c r="A62" s="183">
        <v>111</v>
      </c>
      <c r="B62" s="184">
        <v>312</v>
      </c>
      <c r="C62" s="185" t="s">
        <v>38</v>
      </c>
      <c r="D62" s="57">
        <v>13045</v>
      </c>
      <c r="E62" s="58">
        <v>13257</v>
      </c>
      <c r="F62" s="136">
        <v>13461</v>
      </c>
      <c r="G62" s="136">
        <v>13461</v>
      </c>
      <c r="H62" s="363">
        <v>13756.8</v>
      </c>
      <c r="I62" s="99">
        <v>15460</v>
      </c>
      <c r="J62" s="111">
        <v>15460</v>
      </c>
      <c r="K62" s="111">
        <v>15460</v>
      </c>
      <c r="L62" s="344"/>
    </row>
    <row r="63" spans="1:12" s="59" customFormat="1" x14ac:dyDescent="0.25">
      <c r="A63" s="183">
        <v>111</v>
      </c>
      <c r="B63" s="184">
        <v>312</v>
      </c>
      <c r="C63" s="185" t="s">
        <v>39</v>
      </c>
      <c r="D63" s="57">
        <v>7191.69</v>
      </c>
      <c r="E63" s="58">
        <v>7146.12</v>
      </c>
      <c r="F63" s="136">
        <v>7124</v>
      </c>
      <c r="G63" s="136">
        <v>7124</v>
      </c>
      <c r="H63" s="363">
        <v>7123.8</v>
      </c>
      <c r="I63" s="99">
        <v>7124</v>
      </c>
      <c r="J63" s="111">
        <v>7124</v>
      </c>
      <c r="K63" s="111">
        <v>7124</v>
      </c>
      <c r="L63" s="344"/>
    </row>
    <row r="64" spans="1:12" s="59" customFormat="1" x14ac:dyDescent="0.25">
      <c r="A64" s="183">
        <v>111</v>
      </c>
      <c r="B64" s="184">
        <v>312</v>
      </c>
      <c r="C64" s="185" t="s">
        <v>40</v>
      </c>
      <c r="D64" s="57">
        <v>724.74</v>
      </c>
      <c r="E64" s="58">
        <v>719.43</v>
      </c>
      <c r="F64" s="136">
        <v>720</v>
      </c>
      <c r="G64" s="136">
        <v>720</v>
      </c>
      <c r="H64" s="363">
        <v>716.48</v>
      </c>
      <c r="I64" s="99">
        <v>720</v>
      </c>
      <c r="J64" s="111">
        <v>720</v>
      </c>
      <c r="K64" s="111">
        <v>720</v>
      </c>
      <c r="L64" s="344"/>
    </row>
    <row r="65" spans="1:14" s="59" customFormat="1" x14ac:dyDescent="0.25">
      <c r="A65" s="183">
        <v>111</v>
      </c>
      <c r="B65" s="184">
        <v>312</v>
      </c>
      <c r="C65" s="185" t="s">
        <v>73</v>
      </c>
      <c r="D65" s="57">
        <v>334.07</v>
      </c>
      <c r="E65" s="58">
        <v>331.95</v>
      </c>
      <c r="F65" s="136">
        <v>330</v>
      </c>
      <c r="G65" s="136">
        <v>330</v>
      </c>
      <c r="H65" s="363">
        <v>330.91</v>
      </c>
      <c r="I65" s="99">
        <v>330</v>
      </c>
      <c r="J65" s="111">
        <v>330</v>
      </c>
      <c r="K65" s="111">
        <v>330</v>
      </c>
      <c r="L65" s="344"/>
      <c r="M65" s="135"/>
    </row>
    <row r="66" spans="1:14" s="59" customFormat="1" x14ac:dyDescent="0.25">
      <c r="A66" s="183">
        <v>111</v>
      </c>
      <c r="B66" s="184">
        <v>312</v>
      </c>
      <c r="C66" s="185" t="s">
        <v>41</v>
      </c>
      <c r="D66" s="57">
        <v>9086.42</v>
      </c>
      <c r="E66" s="58">
        <v>9341.01</v>
      </c>
      <c r="F66" s="136">
        <v>9683</v>
      </c>
      <c r="G66" s="136">
        <v>9614</v>
      </c>
      <c r="H66" s="363">
        <v>9614.0300000000007</v>
      </c>
      <c r="I66" s="99">
        <v>9954</v>
      </c>
      <c r="J66" s="111">
        <v>9954</v>
      </c>
      <c r="K66" s="111">
        <v>9954</v>
      </c>
      <c r="L66" s="344"/>
    </row>
    <row r="67" spans="1:14" s="59" customFormat="1" x14ac:dyDescent="0.25">
      <c r="A67" s="183">
        <v>111</v>
      </c>
      <c r="B67" s="184">
        <v>312</v>
      </c>
      <c r="C67" s="185" t="s">
        <v>42</v>
      </c>
      <c r="D67" s="57">
        <v>2551.89</v>
      </c>
      <c r="E67" s="58">
        <v>2535.7199999999998</v>
      </c>
      <c r="F67" s="136">
        <v>2536</v>
      </c>
      <c r="G67" s="136">
        <v>2528</v>
      </c>
      <c r="H67" s="363">
        <v>2527.8000000000002</v>
      </c>
      <c r="I67" s="99">
        <v>2716</v>
      </c>
      <c r="J67" s="111">
        <v>2716</v>
      </c>
      <c r="K67" s="111">
        <v>2716</v>
      </c>
      <c r="L67" s="344"/>
    </row>
    <row r="68" spans="1:14" s="59" customFormat="1" x14ac:dyDescent="0.25">
      <c r="A68" s="183">
        <v>111</v>
      </c>
      <c r="B68" s="184">
        <v>312</v>
      </c>
      <c r="C68" s="185" t="s">
        <v>134</v>
      </c>
      <c r="D68" s="57">
        <v>0</v>
      </c>
      <c r="E68" s="58">
        <v>0</v>
      </c>
      <c r="F68" s="136">
        <v>0</v>
      </c>
      <c r="G68" s="136">
        <v>62</v>
      </c>
      <c r="H68" s="363">
        <v>61.8</v>
      </c>
      <c r="I68" s="99">
        <v>0</v>
      </c>
      <c r="J68" s="111">
        <v>0</v>
      </c>
      <c r="K68" s="111">
        <v>0</v>
      </c>
      <c r="L68" s="344"/>
    </row>
    <row r="69" spans="1:14" s="73" customFormat="1" x14ac:dyDescent="0.25">
      <c r="A69" s="183">
        <v>111</v>
      </c>
      <c r="B69" s="184">
        <v>312</v>
      </c>
      <c r="C69" s="185" t="s">
        <v>102</v>
      </c>
      <c r="D69" s="57">
        <v>0</v>
      </c>
      <c r="E69" s="58">
        <v>2354</v>
      </c>
      <c r="F69" s="136">
        <v>2270</v>
      </c>
      <c r="G69" s="136">
        <v>3278</v>
      </c>
      <c r="H69" s="363">
        <v>3536</v>
      </c>
      <c r="I69" s="99">
        <v>0</v>
      </c>
      <c r="J69" s="111">
        <v>0</v>
      </c>
      <c r="K69" s="111">
        <v>0</v>
      </c>
      <c r="L69" s="344"/>
    </row>
    <row r="70" spans="1:14" s="59" customFormat="1" x14ac:dyDescent="0.25">
      <c r="A70" s="200">
        <v>111</v>
      </c>
      <c r="B70" s="184">
        <v>312</v>
      </c>
      <c r="C70" s="185" t="s">
        <v>124</v>
      </c>
      <c r="D70" s="57">
        <v>0</v>
      </c>
      <c r="E70" s="58">
        <v>19410</v>
      </c>
      <c r="F70" s="136">
        <v>0</v>
      </c>
      <c r="G70" s="136">
        <v>0</v>
      </c>
      <c r="H70" s="363">
        <v>0</v>
      </c>
      <c r="I70" s="99">
        <v>0</v>
      </c>
      <c r="J70" s="111">
        <v>0</v>
      </c>
      <c r="K70" s="111">
        <v>0</v>
      </c>
      <c r="L70" s="344"/>
    </row>
    <row r="71" spans="1:14" ht="42.75" customHeight="1" x14ac:dyDescent="0.25">
      <c r="A71" s="201" t="s">
        <v>80</v>
      </c>
      <c r="B71" s="202">
        <v>312</v>
      </c>
      <c r="C71" s="176" t="s">
        <v>164</v>
      </c>
      <c r="D71" s="27">
        <v>4240.3999999999996</v>
      </c>
      <c r="E71" s="16">
        <v>1157.03</v>
      </c>
      <c r="F71" s="136">
        <v>0</v>
      </c>
      <c r="G71" s="136">
        <v>0</v>
      </c>
      <c r="H71" s="363">
        <v>0</v>
      </c>
      <c r="I71" s="99">
        <v>9755</v>
      </c>
      <c r="J71" s="111">
        <v>9755</v>
      </c>
      <c r="K71" s="111">
        <v>9755</v>
      </c>
      <c r="L71" s="345"/>
    </row>
    <row r="72" spans="1:14" ht="32.25" customHeight="1" x14ac:dyDescent="0.25">
      <c r="A72" s="203">
        <v>111</v>
      </c>
      <c r="B72" s="202">
        <v>312</v>
      </c>
      <c r="C72" s="176" t="s">
        <v>163</v>
      </c>
      <c r="D72" s="27">
        <v>0</v>
      </c>
      <c r="E72" s="16">
        <v>50378.67</v>
      </c>
      <c r="F72" s="136">
        <v>0</v>
      </c>
      <c r="G72" s="136">
        <v>6493</v>
      </c>
      <c r="H72" s="363">
        <v>3236.04</v>
      </c>
      <c r="I72" s="99">
        <v>33137</v>
      </c>
      <c r="J72" s="111">
        <v>66273</v>
      </c>
      <c r="K72" s="111">
        <v>66273</v>
      </c>
      <c r="L72" s="345"/>
    </row>
    <row r="73" spans="1:14" s="72" customFormat="1" ht="29.25" customHeight="1" x14ac:dyDescent="0.25">
      <c r="A73" s="204">
        <v>111</v>
      </c>
      <c r="B73" s="176">
        <v>312</v>
      </c>
      <c r="C73" s="176" t="s">
        <v>167</v>
      </c>
      <c r="D73" s="27">
        <v>0</v>
      </c>
      <c r="E73" s="16">
        <v>0</v>
      </c>
      <c r="F73" s="136">
        <v>0</v>
      </c>
      <c r="G73" s="136">
        <v>0</v>
      </c>
      <c r="H73" s="363">
        <v>0</v>
      </c>
      <c r="I73" s="99">
        <v>5476</v>
      </c>
      <c r="J73" s="111">
        <v>5476</v>
      </c>
      <c r="K73" s="111">
        <v>5476</v>
      </c>
      <c r="L73" s="345"/>
    </row>
    <row r="74" spans="1:14" s="72" customFormat="1" ht="45" customHeight="1" x14ac:dyDescent="0.25">
      <c r="A74" s="204" t="s">
        <v>160</v>
      </c>
      <c r="B74" s="205">
        <v>312</v>
      </c>
      <c r="C74" s="176" t="s">
        <v>165</v>
      </c>
      <c r="D74" s="27">
        <v>0</v>
      </c>
      <c r="E74" s="16">
        <v>0</v>
      </c>
      <c r="F74" s="136">
        <v>0</v>
      </c>
      <c r="G74" s="136">
        <v>53293</v>
      </c>
      <c r="H74" s="363">
        <v>45478.5</v>
      </c>
      <c r="I74" s="99">
        <v>25085</v>
      </c>
      <c r="J74" s="111">
        <v>25086</v>
      </c>
      <c r="K74" s="111">
        <v>25086</v>
      </c>
      <c r="L74" s="345"/>
      <c r="M74" s="456"/>
      <c r="N74" s="457"/>
    </row>
    <row r="75" spans="1:14" s="72" customFormat="1" ht="44.45" customHeight="1" x14ac:dyDescent="0.25">
      <c r="A75" s="204" t="s">
        <v>160</v>
      </c>
      <c r="B75" s="205">
        <v>312</v>
      </c>
      <c r="C75" s="176" t="s">
        <v>166</v>
      </c>
      <c r="D75" s="27">
        <v>0</v>
      </c>
      <c r="E75" s="16">
        <v>0</v>
      </c>
      <c r="F75" s="136">
        <v>0</v>
      </c>
      <c r="G75" s="136">
        <v>1232</v>
      </c>
      <c r="H75" s="363">
        <v>1114.848</v>
      </c>
      <c r="I75" s="99">
        <v>5154</v>
      </c>
      <c r="J75" s="111">
        <v>5154</v>
      </c>
      <c r="K75" s="111">
        <v>5154</v>
      </c>
      <c r="L75" s="345"/>
      <c r="M75" s="456"/>
      <c r="N75" s="457"/>
    </row>
    <row r="76" spans="1:14" s="72" customFormat="1" ht="44.45" customHeight="1" x14ac:dyDescent="0.25">
      <c r="A76" s="204"/>
      <c r="B76" s="205">
        <v>312</v>
      </c>
      <c r="C76" s="176" t="s">
        <v>174</v>
      </c>
      <c r="D76" s="27">
        <v>0</v>
      </c>
      <c r="E76" s="16">
        <v>0</v>
      </c>
      <c r="F76" s="136">
        <v>0</v>
      </c>
      <c r="G76" s="136">
        <v>0</v>
      </c>
      <c r="H76" s="363">
        <v>0</v>
      </c>
      <c r="I76" s="99">
        <v>1289</v>
      </c>
      <c r="J76" s="111">
        <v>2148</v>
      </c>
      <c r="K76" s="111">
        <v>2148</v>
      </c>
      <c r="L76" s="345"/>
      <c r="M76" s="151"/>
      <c r="N76" s="152"/>
    </row>
    <row r="77" spans="1:14" s="72" customFormat="1" ht="44.45" customHeight="1" x14ac:dyDescent="0.25">
      <c r="A77" s="204"/>
      <c r="B77" s="205">
        <v>312</v>
      </c>
      <c r="C77" s="176" t="s">
        <v>173</v>
      </c>
      <c r="D77" s="27">
        <v>0</v>
      </c>
      <c r="E77" s="16">
        <v>0</v>
      </c>
      <c r="F77" s="136">
        <v>0</v>
      </c>
      <c r="G77" s="136">
        <v>0</v>
      </c>
      <c r="H77" s="363">
        <v>0</v>
      </c>
      <c r="I77" s="99">
        <v>2738</v>
      </c>
      <c r="J77" s="111">
        <v>2738</v>
      </c>
      <c r="K77" s="111">
        <v>2738</v>
      </c>
      <c r="L77" s="345"/>
      <c r="M77" s="151"/>
      <c r="N77" s="152"/>
    </row>
    <row r="78" spans="1:14" s="72" customFormat="1" ht="44.45" customHeight="1" x14ac:dyDescent="0.25">
      <c r="A78" s="204"/>
      <c r="B78" s="205">
        <v>312</v>
      </c>
      <c r="C78" s="176" t="s">
        <v>172</v>
      </c>
      <c r="D78" s="27">
        <v>0</v>
      </c>
      <c r="E78" s="16">
        <v>0</v>
      </c>
      <c r="F78" s="136">
        <v>0</v>
      </c>
      <c r="G78" s="136">
        <v>781</v>
      </c>
      <c r="H78" s="363">
        <v>755.14799999999991</v>
      </c>
      <c r="I78" s="99">
        <v>0</v>
      </c>
      <c r="J78" s="111">
        <v>0</v>
      </c>
      <c r="K78" s="111">
        <v>0</v>
      </c>
      <c r="L78" s="66"/>
      <c r="M78" s="149"/>
      <c r="N78" s="150"/>
    </row>
    <row r="79" spans="1:14" ht="30" customHeight="1" x14ac:dyDescent="0.25">
      <c r="A79" s="203">
        <v>111</v>
      </c>
      <c r="B79" s="205">
        <v>312</v>
      </c>
      <c r="C79" s="176" t="s">
        <v>137</v>
      </c>
      <c r="D79" s="27">
        <v>0</v>
      </c>
      <c r="E79" s="16">
        <v>4016.1</v>
      </c>
      <c r="F79" s="136">
        <v>2008</v>
      </c>
      <c r="G79" s="136">
        <v>2008</v>
      </c>
      <c r="H79" s="363">
        <v>2008.05</v>
      </c>
      <c r="I79" s="99"/>
      <c r="J79" s="111"/>
      <c r="K79" s="111"/>
      <c r="L79" s="66"/>
    </row>
    <row r="80" spans="1:14" ht="31.15" customHeight="1" x14ac:dyDescent="0.25">
      <c r="A80" s="203">
        <v>111</v>
      </c>
      <c r="B80" s="205">
        <v>312</v>
      </c>
      <c r="C80" s="176" t="s">
        <v>178</v>
      </c>
      <c r="D80" s="27">
        <v>0</v>
      </c>
      <c r="E80" s="16">
        <v>0</v>
      </c>
      <c r="F80" s="136">
        <v>0</v>
      </c>
      <c r="G80" s="136">
        <v>12060</v>
      </c>
      <c r="H80" s="363">
        <v>10350.120000000001</v>
      </c>
      <c r="I80" s="99">
        <v>5154</v>
      </c>
      <c r="J80" s="111">
        <v>5154</v>
      </c>
      <c r="K80" s="111">
        <v>5154</v>
      </c>
      <c r="L80" s="345"/>
    </row>
    <row r="81" spans="1:13" s="72" customFormat="1" ht="18" customHeight="1" x14ac:dyDescent="0.25">
      <c r="A81" s="203">
        <v>111</v>
      </c>
      <c r="B81" s="205">
        <v>312</v>
      </c>
      <c r="C81" s="176" t="s">
        <v>122</v>
      </c>
      <c r="D81" s="27">
        <v>0</v>
      </c>
      <c r="E81" s="16">
        <v>0</v>
      </c>
      <c r="F81" s="136">
        <v>33470</v>
      </c>
      <c r="G81" s="136">
        <v>0</v>
      </c>
      <c r="H81" s="363">
        <v>0</v>
      </c>
      <c r="I81" s="99">
        <v>0</v>
      </c>
      <c r="J81" s="111">
        <v>0</v>
      </c>
      <c r="K81" s="111">
        <v>0</v>
      </c>
      <c r="L81" s="66"/>
    </row>
    <row r="82" spans="1:13" ht="43.5" x14ac:dyDescent="0.25">
      <c r="A82" s="206">
        <v>111</v>
      </c>
      <c r="B82" s="207">
        <v>312</v>
      </c>
      <c r="C82" s="205" t="s">
        <v>111</v>
      </c>
      <c r="D82" s="27">
        <v>21721.759999999998</v>
      </c>
      <c r="E82" s="16">
        <v>3840</v>
      </c>
      <c r="F82" s="136">
        <v>0</v>
      </c>
      <c r="G82" s="136">
        <v>5839</v>
      </c>
      <c r="H82" s="363">
        <v>5839.36</v>
      </c>
      <c r="I82" s="99">
        <v>0</v>
      </c>
      <c r="J82" s="111">
        <v>0</v>
      </c>
      <c r="K82" s="111">
        <v>0</v>
      </c>
      <c r="L82" s="66"/>
    </row>
    <row r="83" spans="1:13" ht="30.75" customHeight="1" x14ac:dyDescent="0.25">
      <c r="A83" s="208" t="s">
        <v>79</v>
      </c>
      <c r="B83" s="207">
        <v>312</v>
      </c>
      <c r="C83" s="205" t="s">
        <v>179</v>
      </c>
      <c r="D83" s="27">
        <v>14076.08</v>
      </c>
      <c r="E83" s="16">
        <v>16559.47</v>
      </c>
      <c r="F83" s="136">
        <v>16994</v>
      </c>
      <c r="G83" s="136">
        <v>16994</v>
      </c>
      <c r="H83" s="363">
        <v>15500.591999999999</v>
      </c>
      <c r="I83" s="99">
        <v>17420</v>
      </c>
      <c r="J83" s="111">
        <v>17420</v>
      </c>
      <c r="K83" s="111">
        <v>17420</v>
      </c>
      <c r="L83" s="345"/>
    </row>
    <row r="84" spans="1:13" ht="29.25" x14ac:dyDescent="0.25">
      <c r="A84" s="208" t="s">
        <v>81</v>
      </c>
      <c r="B84" s="207">
        <v>312</v>
      </c>
      <c r="C84" s="205" t="s">
        <v>72</v>
      </c>
      <c r="D84" s="27">
        <v>10456.879999999999</v>
      </c>
      <c r="E84" s="19">
        <v>0</v>
      </c>
      <c r="F84" s="136">
        <v>0</v>
      </c>
      <c r="G84" s="136">
        <v>0</v>
      </c>
      <c r="H84" s="363">
        <v>0</v>
      </c>
      <c r="I84" s="99">
        <v>0</v>
      </c>
      <c r="J84" s="111">
        <v>0</v>
      </c>
      <c r="K84" s="111">
        <v>0</v>
      </c>
      <c r="L84" s="9"/>
    </row>
    <row r="85" spans="1:13" ht="29.25" x14ac:dyDescent="0.25">
      <c r="A85" s="206">
        <v>111</v>
      </c>
      <c r="B85" s="207">
        <v>312</v>
      </c>
      <c r="C85" s="176" t="s">
        <v>100</v>
      </c>
      <c r="D85" s="27">
        <v>0</v>
      </c>
      <c r="E85" s="16">
        <v>12000</v>
      </c>
      <c r="F85" s="136">
        <v>0</v>
      </c>
      <c r="G85" s="136">
        <v>0</v>
      </c>
      <c r="H85" s="363">
        <v>0</v>
      </c>
      <c r="I85" s="99">
        <v>0</v>
      </c>
      <c r="J85" s="111">
        <v>0</v>
      </c>
      <c r="K85" s="111">
        <v>0</v>
      </c>
      <c r="L85" s="66"/>
    </row>
    <row r="86" spans="1:13" s="59" customFormat="1" ht="32.25" customHeight="1" x14ac:dyDescent="0.25">
      <c r="A86" s="209">
        <v>111</v>
      </c>
      <c r="B86" s="210">
        <v>312</v>
      </c>
      <c r="C86" s="211" t="s">
        <v>144</v>
      </c>
      <c r="D86" s="60">
        <v>0</v>
      </c>
      <c r="E86" s="58">
        <v>0</v>
      </c>
      <c r="F86" s="136">
        <v>0</v>
      </c>
      <c r="G86" s="136">
        <v>13115</v>
      </c>
      <c r="H86" s="363">
        <v>8699.1</v>
      </c>
      <c r="I86" s="99">
        <v>36691</v>
      </c>
      <c r="J86" s="111">
        <v>36691</v>
      </c>
      <c r="K86" s="111">
        <v>36691</v>
      </c>
      <c r="L86" s="344"/>
    </row>
    <row r="87" spans="1:13" s="59" customFormat="1" ht="20.25" customHeight="1" x14ac:dyDescent="0.25">
      <c r="A87" s="209">
        <v>111</v>
      </c>
      <c r="B87" s="210">
        <v>312</v>
      </c>
      <c r="C87" s="211" t="s">
        <v>138</v>
      </c>
      <c r="D87" s="60">
        <v>0</v>
      </c>
      <c r="E87" s="58">
        <v>0</v>
      </c>
      <c r="F87" s="363">
        <v>0</v>
      </c>
      <c r="G87" s="172">
        <v>35</v>
      </c>
      <c r="H87" s="172">
        <v>34.92</v>
      </c>
      <c r="I87" s="111">
        <v>35</v>
      </c>
      <c r="J87" s="111">
        <v>35</v>
      </c>
      <c r="K87" s="111">
        <v>35</v>
      </c>
      <c r="L87" s="344"/>
    </row>
    <row r="88" spans="1:13" s="56" customFormat="1" ht="32.25" customHeight="1" thickBot="1" x14ac:dyDescent="0.3">
      <c r="A88" s="212" t="s">
        <v>89</v>
      </c>
      <c r="B88" s="213">
        <v>312</v>
      </c>
      <c r="C88" s="214" t="s">
        <v>156</v>
      </c>
      <c r="D88" s="30">
        <v>9630.2099999999991</v>
      </c>
      <c r="E88" s="22">
        <v>0</v>
      </c>
      <c r="F88" s="380">
        <v>0</v>
      </c>
      <c r="G88" s="445"/>
      <c r="H88" s="445">
        <v>0</v>
      </c>
      <c r="I88" s="111">
        <v>0</v>
      </c>
      <c r="J88" s="111">
        <v>0</v>
      </c>
      <c r="K88" s="111">
        <v>0</v>
      </c>
      <c r="L88" s="9"/>
    </row>
    <row r="89" spans="1:13" ht="16.5" thickTop="1" thickBot="1" x14ac:dyDescent="0.3">
      <c r="A89" s="215"/>
      <c r="B89" s="216"/>
      <c r="C89" s="216"/>
      <c r="D89" s="23"/>
      <c r="E89" s="23"/>
      <c r="F89" s="216"/>
      <c r="G89" s="444"/>
      <c r="H89" s="65"/>
      <c r="I89" s="421"/>
      <c r="J89" s="111"/>
      <c r="K89" s="111"/>
      <c r="L89" s="344"/>
      <c r="M89" s="77"/>
    </row>
    <row r="90" spans="1:13" ht="17.25" thickTop="1" thickBot="1" x14ac:dyDescent="0.3">
      <c r="A90" s="545" t="s">
        <v>43</v>
      </c>
      <c r="B90" s="546"/>
      <c r="C90" s="546"/>
      <c r="D90" s="217"/>
      <c r="E90" s="218"/>
      <c r="F90" s="218"/>
      <c r="G90" s="219"/>
      <c r="H90" s="219"/>
      <c r="I90" s="455"/>
      <c r="J90" s="405"/>
      <c r="K90" s="405"/>
      <c r="L90" s="392"/>
      <c r="M90" s="90"/>
    </row>
    <row r="91" spans="1:13" ht="15.75" thickTop="1" x14ac:dyDescent="0.25">
      <c r="A91" s="85"/>
      <c r="B91" s="6"/>
      <c r="C91" s="6"/>
      <c r="D91" s="6"/>
      <c r="E91" s="6"/>
      <c r="F91" s="6"/>
      <c r="G91" s="56"/>
      <c r="H91" s="56"/>
      <c r="I91" s="9"/>
      <c r="J91" s="78"/>
      <c r="K91" s="78"/>
      <c r="L91" s="9"/>
      <c r="M91" s="77"/>
    </row>
    <row r="92" spans="1:13" ht="15.75" thickBot="1" x14ac:dyDescent="0.3">
      <c r="A92" s="220"/>
      <c r="B92" s="6"/>
      <c r="C92" s="6"/>
      <c r="D92" s="6"/>
      <c r="E92" s="6"/>
      <c r="F92" s="6"/>
      <c r="G92" s="6"/>
      <c r="H92" s="6"/>
      <c r="I92" s="9"/>
      <c r="J92" s="78"/>
      <c r="K92" s="78"/>
      <c r="L92" s="9"/>
      <c r="M92" s="77"/>
    </row>
    <row r="93" spans="1:13" ht="19.5" thickTop="1" thickBot="1" x14ac:dyDescent="0.3">
      <c r="A93" s="563" t="s">
        <v>44</v>
      </c>
      <c r="B93" s="564"/>
      <c r="C93" s="565"/>
      <c r="D93" s="221">
        <f>SUM(D6,D19,D44)</f>
        <v>3484629.3899999997</v>
      </c>
      <c r="E93" s="222">
        <f>SUM(E44,E19,E6)</f>
        <v>3850792</v>
      </c>
      <c r="F93" s="223">
        <f>SUM(F44,F19,F6)</f>
        <v>3983463</v>
      </c>
      <c r="G93" s="224">
        <v>4061907</v>
      </c>
      <c r="H93" s="375">
        <v>4207585.5420000004</v>
      </c>
      <c r="I93" s="225">
        <f>SUM(I44,I19,I6)</f>
        <v>4294049</v>
      </c>
      <c r="J93" s="406">
        <f>SUM(J6,J19,J44)</f>
        <v>4428045</v>
      </c>
      <c r="K93" s="406">
        <f>SUM(K6,K19,K44)</f>
        <v>4379525</v>
      </c>
      <c r="L93" s="393"/>
      <c r="M93" s="90"/>
    </row>
    <row r="94" spans="1:13" ht="16.5" thickTop="1" thickBot="1" x14ac:dyDescent="0.3">
      <c r="A94" s="85"/>
      <c r="B94" s="6"/>
      <c r="C94" s="6"/>
      <c r="D94" s="6"/>
      <c r="E94" s="6"/>
      <c r="F94" s="6"/>
      <c r="G94" s="6"/>
      <c r="H94" s="6"/>
      <c r="I94" s="105"/>
      <c r="J94" s="78"/>
      <c r="K94" s="78"/>
      <c r="L94" s="9"/>
    </row>
    <row r="95" spans="1:13" ht="33" customHeight="1" thickBot="1" x14ac:dyDescent="0.3">
      <c r="A95" s="477" t="s">
        <v>154</v>
      </c>
      <c r="B95" s="478"/>
      <c r="C95" s="551"/>
      <c r="D95" s="226" t="s">
        <v>148</v>
      </c>
      <c r="E95" s="227" t="s">
        <v>149</v>
      </c>
      <c r="F95" s="459" t="s">
        <v>150</v>
      </c>
      <c r="G95" s="460"/>
      <c r="H95" s="319"/>
      <c r="I95" s="322" t="s">
        <v>161</v>
      </c>
      <c r="J95" s="407"/>
      <c r="K95" s="407"/>
      <c r="L95" s="346"/>
    </row>
    <row r="96" spans="1:13" ht="70.900000000000006" customHeight="1" thickBot="1" x14ac:dyDescent="0.3">
      <c r="A96" s="480"/>
      <c r="B96" s="481"/>
      <c r="C96" s="552"/>
      <c r="D96" s="228" t="s">
        <v>152</v>
      </c>
      <c r="E96" s="121" t="s">
        <v>152</v>
      </c>
      <c r="F96" s="229" t="s">
        <v>151</v>
      </c>
      <c r="G96" s="230" t="s">
        <v>170</v>
      </c>
      <c r="H96" s="376" t="s">
        <v>183</v>
      </c>
      <c r="I96" s="386" t="s">
        <v>182</v>
      </c>
      <c r="J96" s="408" t="s">
        <v>180</v>
      </c>
      <c r="K96" s="408" t="s">
        <v>181</v>
      </c>
      <c r="L96" s="347"/>
      <c r="M96" s="13"/>
    </row>
    <row r="97" spans="1:14" ht="16.5" thickTop="1" thickBot="1" x14ac:dyDescent="0.3">
      <c r="A97" s="556"/>
      <c r="B97" s="557"/>
      <c r="C97" s="557"/>
      <c r="D97" s="92" t="s">
        <v>84</v>
      </c>
      <c r="E97" s="93" t="s">
        <v>2</v>
      </c>
      <c r="F97" s="94" t="s">
        <v>2</v>
      </c>
      <c r="G97" s="147" t="s">
        <v>2</v>
      </c>
      <c r="H97" s="361" t="s">
        <v>2</v>
      </c>
      <c r="I97" s="106" t="s">
        <v>84</v>
      </c>
      <c r="J97" s="409" t="s">
        <v>2</v>
      </c>
      <c r="K97" s="409" t="s">
        <v>2</v>
      </c>
      <c r="L97" s="348"/>
    </row>
    <row r="98" spans="1:14" ht="17.25" thickTop="1" thickBot="1" x14ac:dyDescent="0.3">
      <c r="A98" s="558" t="s">
        <v>45</v>
      </c>
      <c r="B98" s="559"/>
      <c r="C98" s="560"/>
      <c r="D98" s="231">
        <f t="shared" ref="D98" si="32">SUM(D99:D104)</f>
        <v>18900.37</v>
      </c>
      <c r="E98" s="232">
        <f t="shared" ref="E98" si="33">SUM(E99:E104)</f>
        <v>37241.74</v>
      </c>
      <c r="F98" s="233">
        <f t="shared" ref="F98" si="34">SUM(F99:F104)</f>
        <v>19640</v>
      </c>
      <c r="G98" s="234">
        <f t="shared" ref="G98" si="35">SUM(G99:G104)</f>
        <v>25807</v>
      </c>
      <c r="H98" s="377">
        <v>25413.127999999997</v>
      </c>
      <c r="I98" s="243">
        <f>SUM(I99:I104)</f>
        <v>10800</v>
      </c>
      <c r="J98" s="398">
        <v>10800</v>
      </c>
      <c r="K98" s="398">
        <v>10800</v>
      </c>
      <c r="L98" s="337"/>
    </row>
    <row r="99" spans="1:14" ht="30" thickTop="1" x14ac:dyDescent="0.25">
      <c r="A99" s="236">
        <v>43</v>
      </c>
      <c r="B99" s="237">
        <v>231</v>
      </c>
      <c r="C99" s="238" t="s">
        <v>171</v>
      </c>
      <c r="D99" s="27">
        <v>2797.71</v>
      </c>
      <c r="E99" s="24">
        <v>1183.26</v>
      </c>
      <c r="F99" s="25">
        <v>0</v>
      </c>
      <c r="G99" s="141">
        <v>0</v>
      </c>
      <c r="H99" s="378">
        <v>0</v>
      </c>
      <c r="I99" s="107">
        <v>1800</v>
      </c>
      <c r="J99" s="111">
        <v>1800</v>
      </c>
      <c r="K99" s="111">
        <v>1800</v>
      </c>
      <c r="L99" s="66"/>
    </row>
    <row r="100" spans="1:14" x14ac:dyDescent="0.25">
      <c r="A100" s="236">
        <v>43</v>
      </c>
      <c r="B100" s="237">
        <v>231</v>
      </c>
      <c r="C100" s="239" t="s">
        <v>99</v>
      </c>
      <c r="D100" s="27">
        <v>0</v>
      </c>
      <c r="E100" s="24">
        <v>19800</v>
      </c>
      <c r="F100" s="25">
        <v>0</v>
      </c>
      <c r="G100" s="141">
        <v>0</v>
      </c>
      <c r="H100" s="378">
        <v>0</v>
      </c>
      <c r="I100" s="99">
        <v>0</v>
      </c>
      <c r="J100" s="111">
        <v>0</v>
      </c>
      <c r="K100" s="111">
        <v>0</v>
      </c>
      <c r="L100" s="66"/>
    </row>
    <row r="101" spans="1:14" ht="61.9" customHeight="1" x14ac:dyDescent="0.25">
      <c r="A101" s="166">
        <v>43</v>
      </c>
      <c r="B101" s="167">
        <v>231</v>
      </c>
      <c r="C101" s="176" t="s">
        <v>125</v>
      </c>
      <c r="D101" s="27">
        <v>0</v>
      </c>
      <c r="E101" s="24">
        <v>0</v>
      </c>
      <c r="F101" s="25">
        <v>9640</v>
      </c>
      <c r="G101" s="141">
        <v>9640</v>
      </c>
      <c r="H101" s="378">
        <v>9635.58</v>
      </c>
      <c r="I101" s="99">
        <v>0</v>
      </c>
      <c r="J101" s="111">
        <v>0</v>
      </c>
      <c r="K101" s="111">
        <v>0</v>
      </c>
      <c r="L101" s="66"/>
    </row>
    <row r="102" spans="1:14" s="59" customFormat="1" ht="33" customHeight="1" x14ac:dyDescent="0.25">
      <c r="A102" s="183">
        <v>43</v>
      </c>
      <c r="B102" s="184">
        <v>231</v>
      </c>
      <c r="C102" s="199" t="s">
        <v>147</v>
      </c>
      <c r="D102" s="57">
        <v>0</v>
      </c>
      <c r="E102" s="61">
        <v>0</v>
      </c>
      <c r="F102" s="62">
        <v>0</v>
      </c>
      <c r="G102" s="145">
        <v>5000</v>
      </c>
      <c r="H102" s="374">
        <v>5000</v>
      </c>
      <c r="I102" s="84">
        <v>0</v>
      </c>
      <c r="J102" s="287">
        <v>0</v>
      </c>
      <c r="K102" s="287">
        <v>0</v>
      </c>
      <c r="L102" s="344"/>
    </row>
    <row r="103" spans="1:14" x14ac:dyDescent="0.25">
      <c r="A103" s="166">
        <v>43</v>
      </c>
      <c r="B103" s="167">
        <v>231</v>
      </c>
      <c r="C103" s="168" t="s">
        <v>46</v>
      </c>
      <c r="D103" s="27">
        <v>9928</v>
      </c>
      <c r="E103" s="10">
        <v>7122</v>
      </c>
      <c r="F103" s="21">
        <v>7000</v>
      </c>
      <c r="G103" s="136">
        <v>7000</v>
      </c>
      <c r="H103" s="363">
        <v>6991.2</v>
      </c>
      <c r="I103" s="99">
        <v>6000</v>
      </c>
      <c r="J103" s="111">
        <v>6000</v>
      </c>
      <c r="K103" s="111">
        <v>6000</v>
      </c>
      <c r="L103" s="66"/>
    </row>
    <row r="104" spans="1:14" s="72" customFormat="1" ht="45.6" customHeight="1" thickBot="1" x14ac:dyDescent="0.3">
      <c r="A104" s="179">
        <v>43</v>
      </c>
      <c r="B104" s="180">
        <v>233</v>
      </c>
      <c r="C104" s="176" t="s">
        <v>47</v>
      </c>
      <c r="D104" s="27">
        <v>6174.66</v>
      </c>
      <c r="E104" s="10">
        <v>9136.48</v>
      </c>
      <c r="F104" s="21">
        <v>3000</v>
      </c>
      <c r="G104" s="136">
        <v>4167</v>
      </c>
      <c r="H104" s="422">
        <v>3786.348</v>
      </c>
      <c r="I104" s="102">
        <v>3000</v>
      </c>
      <c r="J104" s="111">
        <v>3000</v>
      </c>
      <c r="K104" s="111">
        <v>3000</v>
      </c>
      <c r="L104" s="66"/>
      <c r="M104" s="458"/>
      <c r="N104" s="457"/>
    </row>
    <row r="105" spans="1:14" ht="16.5" thickBot="1" x14ac:dyDescent="0.3">
      <c r="A105" s="510" t="s">
        <v>48</v>
      </c>
      <c r="B105" s="511"/>
      <c r="C105" s="511"/>
      <c r="D105" s="240">
        <f>SUM(D106:D115)</f>
        <v>93802.12</v>
      </c>
      <c r="E105" s="235">
        <f t="shared" ref="E105" si="36">SUM(E106:E115)</f>
        <v>238941.61</v>
      </c>
      <c r="F105" s="241">
        <f t="shared" ref="F105" si="37">SUM(F106:F115)</f>
        <v>268471</v>
      </c>
      <c r="G105" s="242">
        <f t="shared" ref="G105" si="38">SUM(G106:G115)</f>
        <v>322392</v>
      </c>
      <c r="H105" s="379">
        <v>114151</v>
      </c>
      <c r="I105" s="243">
        <f>SUM(I106:I115)</f>
        <v>0</v>
      </c>
      <c r="J105" s="398">
        <v>0</v>
      </c>
      <c r="K105" s="398">
        <v>0</v>
      </c>
      <c r="L105" s="337"/>
    </row>
    <row r="106" spans="1:14" ht="29.25" x14ac:dyDescent="0.25">
      <c r="A106" s="236">
        <v>111</v>
      </c>
      <c r="B106" s="237">
        <v>322</v>
      </c>
      <c r="C106" s="238" t="s">
        <v>128</v>
      </c>
      <c r="D106" s="28">
        <v>73381.8</v>
      </c>
      <c r="E106" s="24">
        <v>0</v>
      </c>
      <c r="F106" s="21">
        <v>0</v>
      </c>
      <c r="G106" s="136">
        <v>0</v>
      </c>
      <c r="H106" s="378">
        <v>0</v>
      </c>
      <c r="I106" s="107">
        <v>0</v>
      </c>
      <c r="J106" s="111">
        <v>0</v>
      </c>
      <c r="K106" s="111">
        <v>0</v>
      </c>
      <c r="L106" s="66"/>
    </row>
    <row r="107" spans="1:14" s="59" customFormat="1" ht="43.5" x14ac:dyDescent="0.25">
      <c r="A107" s="183">
        <v>111</v>
      </c>
      <c r="B107" s="184">
        <v>322</v>
      </c>
      <c r="C107" s="244" t="s">
        <v>139</v>
      </c>
      <c r="D107" s="57">
        <v>0</v>
      </c>
      <c r="E107" s="39">
        <v>125341.61</v>
      </c>
      <c r="F107" s="42">
        <v>55141</v>
      </c>
      <c r="G107" s="144">
        <v>54151</v>
      </c>
      <c r="H107" s="372">
        <v>54151</v>
      </c>
      <c r="I107" s="84">
        <v>0</v>
      </c>
      <c r="J107" s="287">
        <v>0</v>
      </c>
      <c r="K107" s="287">
        <v>0</v>
      </c>
      <c r="L107" s="344"/>
    </row>
    <row r="108" spans="1:14" s="59" customFormat="1" ht="29.25" x14ac:dyDescent="0.25">
      <c r="A108" s="183">
        <v>111</v>
      </c>
      <c r="B108" s="184">
        <v>322</v>
      </c>
      <c r="C108" s="244" t="s">
        <v>142</v>
      </c>
      <c r="D108" s="57">
        <v>0</v>
      </c>
      <c r="E108" s="39">
        <v>0</v>
      </c>
      <c r="F108" s="42">
        <v>213330</v>
      </c>
      <c r="G108" s="144">
        <v>208241</v>
      </c>
      <c r="H108" s="372">
        <v>0</v>
      </c>
      <c r="I108" s="84">
        <v>0</v>
      </c>
      <c r="J108" s="287">
        <v>0</v>
      </c>
      <c r="K108" s="287">
        <v>0</v>
      </c>
      <c r="L108" s="344"/>
    </row>
    <row r="109" spans="1:14" ht="29.25" x14ac:dyDescent="0.25">
      <c r="A109" s="166">
        <v>111</v>
      </c>
      <c r="B109" s="167">
        <v>322</v>
      </c>
      <c r="C109" s="176" t="s">
        <v>157</v>
      </c>
      <c r="D109" s="27">
        <v>0</v>
      </c>
      <c r="E109" s="10">
        <v>0</v>
      </c>
      <c r="F109" s="21">
        <v>0</v>
      </c>
      <c r="G109" s="136">
        <v>0</v>
      </c>
      <c r="H109" s="363">
        <v>0</v>
      </c>
      <c r="I109" s="99">
        <v>0</v>
      </c>
      <c r="J109" s="111">
        <v>0</v>
      </c>
      <c r="K109" s="111">
        <v>0</v>
      </c>
      <c r="L109" s="66"/>
    </row>
    <row r="110" spans="1:14" ht="29.25" x14ac:dyDescent="0.25">
      <c r="A110" s="166">
        <v>111</v>
      </c>
      <c r="B110" s="167">
        <v>322</v>
      </c>
      <c r="C110" s="176" t="s">
        <v>121</v>
      </c>
      <c r="D110" s="27">
        <v>0</v>
      </c>
      <c r="E110" s="10">
        <v>0</v>
      </c>
      <c r="F110" s="21">
        <v>0</v>
      </c>
      <c r="G110" s="136">
        <v>0</v>
      </c>
      <c r="H110" s="363">
        <v>0</v>
      </c>
      <c r="I110" s="99">
        <v>0</v>
      </c>
      <c r="J110" s="111">
        <v>0</v>
      </c>
      <c r="K110" s="111">
        <v>0</v>
      </c>
      <c r="L110" s="66"/>
    </row>
    <row r="111" spans="1:14" ht="43.5" x14ac:dyDescent="0.25">
      <c r="A111" s="208" t="s">
        <v>82</v>
      </c>
      <c r="B111" s="207">
        <v>322</v>
      </c>
      <c r="C111" s="205" t="s">
        <v>177</v>
      </c>
      <c r="D111" s="27">
        <v>5420.32</v>
      </c>
      <c r="E111" s="10">
        <v>0</v>
      </c>
      <c r="F111" s="21">
        <v>0</v>
      </c>
      <c r="G111" s="136">
        <v>0</v>
      </c>
      <c r="H111" s="363">
        <v>0</v>
      </c>
      <c r="I111" s="99">
        <v>0</v>
      </c>
      <c r="J111" s="111">
        <v>0</v>
      </c>
      <c r="K111" s="111">
        <v>0</v>
      </c>
      <c r="L111" s="66"/>
    </row>
    <row r="112" spans="1:14" ht="29.25" x14ac:dyDescent="0.25">
      <c r="A112" s="203">
        <v>111</v>
      </c>
      <c r="B112" s="245">
        <v>322</v>
      </c>
      <c r="C112" s="205" t="s">
        <v>88</v>
      </c>
      <c r="D112" s="27">
        <v>15000</v>
      </c>
      <c r="E112" s="10">
        <v>0</v>
      </c>
      <c r="F112" s="21">
        <v>0</v>
      </c>
      <c r="G112" s="136">
        <v>0</v>
      </c>
      <c r="H112" s="363">
        <v>0</v>
      </c>
      <c r="I112" s="99">
        <v>0</v>
      </c>
      <c r="J112" s="111">
        <v>0</v>
      </c>
      <c r="K112" s="111">
        <v>0</v>
      </c>
      <c r="L112" s="66"/>
    </row>
    <row r="113" spans="1:13" ht="20.25" customHeight="1" x14ac:dyDescent="0.25">
      <c r="A113" s="203">
        <v>111</v>
      </c>
      <c r="B113" s="246">
        <v>322</v>
      </c>
      <c r="C113" s="176" t="s">
        <v>103</v>
      </c>
      <c r="D113" s="29"/>
      <c r="E113" s="10">
        <v>3600</v>
      </c>
      <c r="F113" s="25">
        <v>0</v>
      </c>
      <c r="G113" s="141">
        <v>0</v>
      </c>
      <c r="H113" s="378">
        <v>0</v>
      </c>
      <c r="I113" s="99">
        <v>0</v>
      </c>
      <c r="J113" s="111">
        <v>0</v>
      </c>
      <c r="K113" s="111">
        <v>0</v>
      </c>
      <c r="L113" s="66"/>
    </row>
    <row r="114" spans="1:13" ht="29.25" x14ac:dyDescent="0.25">
      <c r="A114" s="166">
        <v>111</v>
      </c>
      <c r="B114" s="207">
        <v>322</v>
      </c>
      <c r="C114" s="205" t="s">
        <v>101</v>
      </c>
      <c r="D114" s="29">
        <v>0</v>
      </c>
      <c r="E114" s="10">
        <v>110000</v>
      </c>
      <c r="F114" s="25">
        <v>0</v>
      </c>
      <c r="G114" s="141">
        <v>0</v>
      </c>
      <c r="H114" s="378">
        <v>0</v>
      </c>
      <c r="I114" s="99">
        <v>0</v>
      </c>
      <c r="J114" s="111">
        <v>0</v>
      </c>
      <c r="K114" s="111">
        <v>0</v>
      </c>
      <c r="L114" s="66"/>
    </row>
    <row r="115" spans="1:13" ht="33" customHeight="1" thickBot="1" x14ac:dyDescent="0.3">
      <c r="A115" s="247">
        <v>111</v>
      </c>
      <c r="B115" s="213">
        <v>322</v>
      </c>
      <c r="C115" s="214" t="s">
        <v>120</v>
      </c>
      <c r="D115" s="30">
        <v>0</v>
      </c>
      <c r="E115" s="11">
        <v>0</v>
      </c>
      <c r="F115" s="26">
        <v>0</v>
      </c>
      <c r="G115" s="142">
        <v>60000</v>
      </c>
      <c r="H115" s="380">
        <v>60000</v>
      </c>
      <c r="I115" s="108">
        <v>0</v>
      </c>
      <c r="J115" s="111">
        <v>0</v>
      </c>
      <c r="K115" s="111">
        <v>0</v>
      </c>
      <c r="L115" s="66"/>
    </row>
    <row r="116" spans="1:13" ht="15.75" thickTop="1" x14ac:dyDescent="0.25">
      <c r="A116" s="216"/>
      <c r="B116" s="216"/>
      <c r="C116" s="248"/>
      <c r="D116" s="65"/>
      <c r="E116" s="65"/>
      <c r="F116" s="65"/>
      <c r="G116" s="65"/>
      <c r="H116" s="65"/>
      <c r="I116" s="66"/>
      <c r="J116" s="111"/>
      <c r="K116" s="111"/>
      <c r="L116" s="66"/>
    </row>
    <row r="117" spans="1:13" ht="15.75" thickBot="1" x14ac:dyDescent="0.3">
      <c r="A117" s="6"/>
      <c r="B117" s="6"/>
      <c r="C117" s="6"/>
      <c r="D117" s="6"/>
      <c r="E117" s="6"/>
      <c r="F117" s="6"/>
      <c r="G117" s="6"/>
      <c r="H117" s="6"/>
      <c r="I117" s="9"/>
      <c r="J117" s="78"/>
      <c r="K117" s="78"/>
      <c r="L117" s="9"/>
    </row>
    <row r="118" spans="1:13" ht="19.5" thickTop="1" thickBot="1" x14ac:dyDescent="0.3">
      <c r="A118" s="553" t="s">
        <v>49</v>
      </c>
      <c r="B118" s="554"/>
      <c r="C118" s="555"/>
      <c r="D118" s="249">
        <f t="shared" ref="D118:F118" si="39">SUM(D105,D98)</f>
        <v>112702.48999999999</v>
      </c>
      <c r="E118" s="250">
        <f t="shared" si="39"/>
        <v>276183.34999999998</v>
      </c>
      <c r="F118" s="251">
        <f t="shared" si="39"/>
        <v>288111</v>
      </c>
      <c r="G118" s="454">
        <f>SUM(G98,G105)</f>
        <v>348199</v>
      </c>
      <c r="H118" s="161">
        <v>139564.128</v>
      </c>
      <c r="I118" s="177">
        <f>SUM(I105,I98)</f>
        <v>10800</v>
      </c>
      <c r="J118" s="360">
        <v>10800</v>
      </c>
      <c r="K118" s="360">
        <v>10800</v>
      </c>
      <c r="L118" s="335"/>
    </row>
    <row r="119" spans="1:13" ht="19.5" thickTop="1" thickBot="1" x14ac:dyDescent="0.3">
      <c r="A119" s="252"/>
      <c r="B119" s="252"/>
      <c r="C119" s="252"/>
      <c r="D119" s="6"/>
      <c r="E119" s="6"/>
      <c r="F119" s="6"/>
      <c r="G119" s="6"/>
      <c r="H119" s="6"/>
      <c r="I119" s="9"/>
      <c r="J119" s="78"/>
      <c r="K119" s="78"/>
      <c r="L119" s="9"/>
    </row>
    <row r="120" spans="1:13" ht="33" customHeight="1" thickBot="1" x14ac:dyDescent="0.3">
      <c r="A120" s="477" t="s">
        <v>56</v>
      </c>
      <c r="B120" s="478"/>
      <c r="C120" s="551"/>
      <c r="D120" s="226" t="s">
        <v>148</v>
      </c>
      <c r="E120" s="227" t="s">
        <v>149</v>
      </c>
      <c r="F120" s="459" t="s">
        <v>150</v>
      </c>
      <c r="G120" s="460"/>
      <c r="H120" s="319"/>
      <c r="I120" s="322" t="s">
        <v>161</v>
      </c>
      <c r="J120" s="407"/>
      <c r="K120" s="407"/>
      <c r="L120" s="346"/>
    </row>
    <row r="121" spans="1:13" ht="70.900000000000006" customHeight="1" thickBot="1" x14ac:dyDescent="0.3">
      <c r="A121" s="480"/>
      <c r="B121" s="481"/>
      <c r="C121" s="552"/>
      <c r="D121" s="228" t="s">
        <v>152</v>
      </c>
      <c r="E121" s="121" t="s">
        <v>152</v>
      </c>
      <c r="F121" s="229" t="s">
        <v>151</v>
      </c>
      <c r="G121" s="121" t="s">
        <v>168</v>
      </c>
      <c r="H121" s="121" t="s">
        <v>183</v>
      </c>
      <c r="I121" s="387" t="s">
        <v>162</v>
      </c>
      <c r="J121" s="395" t="s">
        <v>180</v>
      </c>
      <c r="K121" s="395" t="s">
        <v>181</v>
      </c>
      <c r="L121" s="347"/>
      <c r="M121" s="13"/>
    </row>
    <row r="122" spans="1:13" ht="15.75" thickBot="1" x14ac:dyDescent="0.3">
      <c r="A122" s="556"/>
      <c r="B122" s="557"/>
      <c r="C122" s="557"/>
      <c r="D122" s="95" t="s">
        <v>2</v>
      </c>
      <c r="E122" s="96" t="s">
        <v>2</v>
      </c>
      <c r="F122" s="97" t="s">
        <v>2</v>
      </c>
      <c r="G122" s="98" t="s">
        <v>2</v>
      </c>
      <c r="H122" s="97" t="s">
        <v>2</v>
      </c>
      <c r="I122" s="109" t="s">
        <v>84</v>
      </c>
      <c r="J122" s="410" t="s">
        <v>2</v>
      </c>
      <c r="K122" s="410" t="s">
        <v>2</v>
      </c>
      <c r="L122" s="349"/>
    </row>
    <row r="123" spans="1:13" ht="16.5" thickBot="1" x14ac:dyDescent="0.3">
      <c r="A123" s="510" t="s">
        <v>50</v>
      </c>
      <c r="B123" s="511"/>
      <c r="C123" s="511"/>
      <c r="D123" s="253">
        <f t="shared" ref="D123" si="40">SUM(D124:D130)</f>
        <v>530145.04</v>
      </c>
      <c r="E123" s="235">
        <f t="shared" ref="E123" si="41">SUM(E124:E130)</f>
        <v>334180.21999999997</v>
      </c>
      <c r="F123" s="241">
        <f t="shared" ref="F123" si="42">SUM(F124:F130)</f>
        <v>246305.07</v>
      </c>
      <c r="G123" s="242">
        <f t="shared" ref="G123" si="43">SUM(G124:G130)</f>
        <v>604509.07000000007</v>
      </c>
      <c r="H123" s="428">
        <v>466745.46199999994</v>
      </c>
      <c r="I123" s="243">
        <f>SUM(I124:I130)</f>
        <v>0</v>
      </c>
      <c r="J123" s="398">
        <f>SUM(J124:J130)</f>
        <v>0</v>
      </c>
      <c r="K123" s="398">
        <f>SUM(K124:K130)</f>
        <v>0</v>
      </c>
      <c r="L123" s="337"/>
    </row>
    <row r="124" spans="1:13" x14ac:dyDescent="0.25">
      <c r="A124" s="254">
        <v>41</v>
      </c>
      <c r="B124" s="255">
        <v>411</v>
      </c>
      <c r="C124" s="256" t="s">
        <v>87</v>
      </c>
      <c r="D124" s="257">
        <v>3319.18</v>
      </c>
      <c r="E124" s="33">
        <v>0</v>
      </c>
      <c r="F124" s="35">
        <v>0</v>
      </c>
      <c r="G124" s="423">
        <v>0</v>
      </c>
      <c r="H124" s="79">
        <v>0</v>
      </c>
      <c r="I124" s="424">
        <v>0</v>
      </c>
      <c r="J124" s="78">
        <v>0</v>
      </c>
      <c r="K124" s="78">
        <v>0</v>
      </c>
      <c r="L124" s="9"/>
    </row>
    <row r="125" spans="1:13" x14ac:dyDescent="0.25">
      <c r="A125" s="258" t="s">
        <v>78</v>
      </c>
      <c r="B125" s="237">
        <v>453</v>
      </c>
      <c r="C125" s="238" t="s">
        <v>112</v>
      </c>
      <c r="D125" s="31">
        <v>33461.440000000002</v>
      </c>
      <c r="E125" s="10">
        <v>8781.66</v>
      </c>
      <c r="F125" s="21">
        <v>11465.07</v>
      </c>
      <c r="G125" s="363">
        <v>11465.07</v>
      </c>
      <c r="H125" s="172">
        <v>11456.07</v>
      </c>
      <c r="I125" s="16">
        <v>0</v>
      </c>
      <c r="J125" s="111">
        <v>0</v>
      </c>
      <c r="K125" s="111">
        <v>0</v>
      </c>
      <c r="L125" s="66"/>
    </row>
    <row r="126" spans="1:13" ht="29.25" x14ac:dyDescent="0.25">
      <c r="A126" s="258" t="s">
        <v>78</v>
      </c>
      <c r="B126" s="237">
        <v>453</v>
      </c>
      <c r="C126" s="238" t="s">
        <v>75</v>
      </c>
      <c r="D126" s="3">
        <v>116.85</v>
      </c>
      <c r="E126" s="10">
        <v>0</v>
      </c>
      <c r="F126" s="21">
        <v>0</v>
      </c>
      <c r="G126" s="363">
        <v>0</v>
      </c>
      <c r="H126" s="172">
        <v>0</v>
      </c>
      <c r="I126" s="16">
        <v>0</v>
      </c>
      <c r="J126" s="111">
        <v>0</v>
      </c>
      <c r="K126" s="111">
        <v>0</v>
      </c>
      <c r="L126" s="66"/>
    </row>
    <row r="127" spans="1:13" ht="47.25" customHeight="1" x14ac:dyDescent="0.25">
      <c r="A127" s="258">
        <v>46</v>
      </c>
      <c r="B127" s="237">
        <v>453</v>
      </c>
      <c r="C127" s="238" t="s">
        <v>132</v>
      </c>
      <c r="D127" s="3">
        <v>0</v>
      </c>
      <c r="E127" s="10">
        <v>15000</v>
      </c>
      <c r="F127" s="21">
        <v>129410</v>
      </c>
      <c r="G127" s="363">
        <v>129410</v>
      </c>
      <c r="H127" s="172">
        <v>129410</v>
      </c>
      <c r="I127" s="16">
        <v>0</v>
      </c>
      <c r="J127" s="111">
        <v>0</v>
      </c>
      <c r="K127" s="111">
        <v>0</v>
      </c>
      <c r="L127" s="66"/>
    </row>
    <row r="128" spans="1:13" ht="29.25" x14ac:dyDescent="0.25">
      <c r="A128" s="166">
        <v>46</v>
      </c>
      <c r="B128" s="172">
        <v>454</v>
      </c>
      <c r="C128" s="176" t="s">
        <v>130</v>
      </c>
      <c r="D128" s="3">
        <v>353043</v>
      </c>
      <c r="E128" s="10">
        <v>141218.56</v>
      </c>
      <c r="F128" s="21">
        <v>0</v>
      </c>
      <c r="G128" s="363">
        <v>0</v>
      </c>
      <c r="H128" s="172">
        <v>0</v>
      </c>
      <c r="I128" s="16"/>
      <c r="J128" s="111"/>
      <c r="K128" s="111"/>
      <c r="L128" s="66"/>
    </row>
    <row r="129" spans="1:13" ht="69.599999999999994" customHeight="1" x14ac:dyDescent="0.25">
      <c r="A129" s="166">
        <v>46</v>
      </c>
      <c r="B129" s="172">
        <v>454</v>
      </c>
      <c r="C129" s="176" t="s">
        <v>133</v>
      </c>
      <c r="D129" s="3">
        <v>0</v>
      </c>
      <c r="E129" s="10">
        <v>12460</v>
      </c>
      <c r="F129" s="25">
        <v>0</v>
      </c>
      <c r="G129" s="378">
        <v>0</v>
      </c>
      <c r="H129" s="172">
        <v>0</v>
      </c>
      <c r="I129" s="16">
        <v>0</v>
      </c>
      <c r="J129" s="111">
        <v>0</v>
      </c>
      <c r="K129" s="111">
        <v>0</v>
      </c>
      <c r="L129" s="66"/>
    </row>
    <row r="130" spans="1:13" s="59" customFormat="1" ht="138.75" customHeight="1" thickBot="1" x14ac:dyDescent="0.3">
      <c r="A130" s="183">
        <v>46</v>
      </c>
      <c r="B130" s="259">
        <v>454</v>
      </c>
      <c r="C130" s="199" t="s">
        <v>146</v>
      </c>
      <c r="D130" s="36">
        <v>140204.57</v>
      </c>
      <c r="E130" s="39">
        <v>156720</v>
      </c>
      <c r="F130" s="71">
        <v>105430</v>
      </c>
      <c r="G130" s="71">
        <v>463634</v>
      </c>
      <c r="H130" s="259">
        <v>325879.39199999993</v>
      </c>
      <c r="I130" s="425"/>
      <c r="J130" s="287"/>
      <c r="K130" s="287"/>
      <c r="L130" s="344"/>
    </row>
    <row r="131" spans="1:13" ht="16.5" thickBot="1" x14ac:dyDescent="0.3">
      <c r="A131" s="512" t="s">
        <v>51</v>
      </c>
      <c r="B131" s="513"/>
      <c r="C131" s="514"/>
      <c r="D131" s="253">
        <v>0</v>
      </c>
      <c r="E131" s="235">
        <f>SUM(E133:E134)</f>
        <v>0</v>
      </c>
      <c r="F131" s="260">
        <f t="shared" ref="F131" si="44">SUM(F132:F134)</f>
        <v>0</v>
      </c>
      <c r="G131" s="381">
        <f t="shared" ref="G131" si="45">SUM(G132:G134)</f>
        <v>0</v>
      </c>
      <c r="H131" s="429">
        <v>0</v>
      </c>
      <c r="I131" s="426">
        <f>SUM(I132:I134)</f>
        <v>0</v>
      </c>
      <c r="J131" s="398">
        <f>SUM(J132:J134)</f>
        <v>0</v>
      </c>
      <c r="K131" s="398">
        <f>SUM(K132:K134)</f>
        <v>0</v>
      </c>
      <c r="L131" s="337"/>
    </row>
    <row r="132" spans="1:13" x14ac:dyDescent="0.25">
      <c r="A132" s="261">
        <v>52</v>
      </c>
      <c r="B132" s="262">
        <v>513</v>
      </c>
      <c r="C132" s="263" t="s">
        <v>52</v>
      </c>
      <c r="D132" s="32">
        <v>0</v>
      </c>
      <c r="E132" s="33">
        <v>0</v>
      </c>
      <c r="F132" s="35">
        <v>0</v>
      </c>
      <c r="G132" s="423">
        <v>0</v>
      </c>
      <c r="H132" s="79">
        <v>0</v>
      </c>
      <c r="I132" s="424"/>
      <c r="J132" s="78"/>
      <c r="K132" s="78"/>
      <c r="L132" s="9"/>
    </row>
    <row r="133" spans="1:13" ht="29.25" x14ac:dyDescent="0.25">
      <c r="A133" s="264">
        <v>52</v>
      </c>
      <c r="B133" s="265">
        <v>513</v>
      </c>
      <c r="C133" s="266" t="s">
        <v>86</v>
      </c>
      <c r="D133" s="3">
        <v>0</v>
      </c>
      <c r="E133" s="10">
        <v>0</v>
      </c>
      <c r="F133" s="25">
        <v>0</v>
      </c>
      <c r="G133" s="378">
        <v>0</v>
      </c>
      <c r="H133" s="172">
        <v>0</v>
      </c>
      <c r="I133" s="16"/>
      <c r="J133" s="111"/>
      <c r="K133" s="111"/>
      <c r="L133" s="66"/>
    </row>
    <row r="134" spans="1:13" ht="30" thickBot="1" x14ac:dyDescent="0.3">
      <c r="A134" s="203">
        <v>52</v>
      </c>
      <c r="B134" s="267">
        <v>513</v>
      </c>
      <c r="C134" s="205" t="s">
        <v>104</v>
      </c>
      <c r="D134" s="4">
        <v>0</v>
      </c>
      <c r="E134" s="34">
        <v>0</v>
      </c>
      <c r="F134" s="91">
        <v>0</v>
      </c>
      <c r="G134" s="422">
        <v>0</v>
      </c>
      <c r="H134" s="172">
        <v>0</v>
      </c>
      <c r="I134" s="427"/>
      <c r="J134" s="111"/>
      <c r="K134" s="111"/>
      <c r="L134" s="66"/>
    </row>
    <row r="135" spans="1:13" ht="19.5" thickTop="1" thickBot="1" x14ac:dyDescent="0.3">
      <c r="A135" s="515" t="s">
        <v>53</v>
      </c>
      <c r="B135" s="516"/>
      <c r="C135" s="517"/>
      <c r="D135" s="249">
        <f t="shared" ref="D135" si="46">SUM(D131,D123)</f>
        <v>530145.04</v>
      </c>
      <c r="E135" s="250">
        <f>SUM(E123,E131)</f>
        <v>334180.21999999997</v>
      </c>
      <c r="F135" s="268">
        <f t="shared" ref="F135" si="47">SUM(F131,F123)</f>
        <v>246305.07</v>
      </c>
      <c r="G135" s="251">
        <f t="shared" ref="G135" si="48">SUM(G131,G123)</f>
        <v>604509.07000000007</v>
      </c>
      <c r="H135" s="430">
        <v>466745.46199999994</v>
      </c>
      <c r="I135" s="160">
        <f>SUM(I131,I123)</f>
        <v>0</v>
      </c>
      <c r="J135" s="360">
        <f>SUM(J131,J123)</f>
        <v>0</v>
      </c>
      <c r="K135" s="360">
        <f>SUM(K131,K123)</f>
        <v>0</v>
      </c>
      <c r="L135" s="335"/>
    </row>
    <row r="136" spans="1:13" ht="19.5" thickTop="1" thickBot="1" x14ac:dyDescent="0.3">
      <c r="A136" s="269"/>
      <c r="B136" s="269"/>
      <c r="C136" s="269"/>
      <c r="F136" s="5"/>
      <c r="G136" s="5"/>
      <c r="H136" s="180"/>
      <c r="I136" s="120"/>
      <c r="J136" s="78"/>
      <c r="K136" s="78"/>
      <c r="L136" s="9"/>
    </row>
    <row r="137" spans="1:13" ht="19.5" thickTop="1" thickBot="1" x14ac:dyDescent="0.3">
      <c r="A137" s="518" t="s">
        <v>54</v>
      </c>
      <c r="B137" s="519"/>
      <c r="C137" s="520"/>
      <c r="D137" s="85"/>
      <c r="E137" s="85"/>
      <c r="F137" s="85"/>
      <c r="G137" s="85"/>
      <c r="H137" s="6"/>
      <c r="I137" s="9"/>
      <c r="J137" s="78"/>
      <c r="K137" s="78"/>
      <c r="L137" s="9"/>
    </row>
    <row r="138" spans="1:13" ht="19.5" thickTop="1" thickBot="1" x14ac:dyDescent="0.3">
      <c r="A138" s="521" t="s">
        <v>1</v>
      </c>
      <c r="B138" s="522"/>
      <c r="C138" s="522"/>
      <c r="D138" s="86">
        <f t="shared" ref="D138:G138" si="49">SUM(D93)</f>
        <v>3484629.3899999997</v>
      </c>
      <c r="E138" s="87">
        <f t="shared" si="49"/>
        <v>3850792</v>
      </c>
      <c r="F138" s="88">
        <f t="shared" si="49"/>
        <v>3983463</v>
      </c>
      <c r="G138" s="88">
        <f t="shared" si="49"/>
        <v>4061907</v>
      </c>
      <c r="H138" s="143">
        <v>4207585.5420000004</v>
      </c>
      <c r="I138" s="317">
        <v>4294049</v>
      </c>
      <c r="J138" s="411">
        <v>4328045</v>
      </c>
      <c r="K138" s="411">
        <v>4379525</v>
      </c>
      <c r="L138" s="115"/>
    </row>
    <row r="139" spans="1:13" ht="15.75" thickTop="1" x14ac:dyDescent="0.25">
      <c r="A139" s="508" t="s">
        <v>55</v>
      </c>
      <c r="B139" s="509"/>
      <c r="C139" s="509"/>
      <c r="D139" s="36">
        <f>SUM(D118)</f>
        <v>112702.48999999999</v>
      </c>
      <c r="E139" s="39">
        <f t="shared" ref="E139" si="50">SUM(E118)</f>
        <v>276183.34999999998</v>
      </c>
      <c r="F139" s="42">
        <f t="shared" ref="F139" si="51">SUM(F118)</f>
        <v>288111</v>
      </c>
      <c r="G139" s="42">
        <f t="shared" ref="G139" si="52">SUM(G118)</f>
        <v>348199</v>
      </c>
      <c r="H139" s="42">
        <v>139564.128</v>
      </c>
      <c r="I139" s="112">
        <v>10800</v>
      </c>
      <c r="J139" s="287">
        <v>10800</v>
      </c>
      <c r="K139" s="287">
        <v>10800</v>
      </c>
      <c r="L139" s="344"/>
    </row>
    <row r="140" spans="1:13" x14ac:dyDescent="0.25">
      <c r="A140" s="508" t="s">
        <v>56</v>
      </c>
      <c r="B140" s="509"/>
      <c r="C140" s="509"/>
      <c r="D140" s="37">
        <f>SUM(D123)</f>
        <v>530145.04</v>
      </c>
      <c r="E140" s="40">
        <f t="shared" ref="E140" si="53">SUM(E135)</f>
        <v>334180.21999999997</v>
      </c>
      <c r="F140" s="43">
        <f t="shared" ref="F140" si="54">SUM(F135)</f>
        <v>246305.07</v>
      </c>
      <c r="G140" s="43">
        <f t="shared" ref="G140" si="55">SUM(G135)</f>
        <v>604509.07000000007</v>
      </c>
      <c r="H140" s="43">
        <v>466745.46199999994</v>
      </c>
      <c r="I140" s="112">
        <v>0</v>
      </c>
      <c r="J140" s="287"/>
      <c r="K140" s="287"/>
      <c r="L140" s="344"/>
    </row>
    <row r="141" spans="1:13" x14ac:dyDescent="0.25">
      <c r="A141" s="508" t="s">
        <v>57</v>
      </c>
      <c r="B141" s="509"/>
      <c r="C141" s="509"/>
      <c r="D141" s="270">
        <f>SUM(D154,D156,D157,D159,D161,D163,D165)</f>
        <v>68513.850000000006</v>
      </c>
      <c r="E141" s="271">
        <v>73343.929999999993</v>
      </c>
      <c r="F141" s="272">
        <f t="shared" ref="F141" si="56">SUM(F154,F156,F157,F159,F161,F163,F165)</f>
        <v>70738</v>
      </c>
      <c r="G141" s="272">
        <f t="shared" ref="G141" si="57">SUM(G154,G156,G157,G159,G161,G163,G165)</f>
        <v>77372</v>
      </c>
      <c r="H141" s="272">
        <v>0</v>
      </c>
      <c r="I141" s="273">
        <v>119560</v>
      </c>
      <c r="J141" s="359">
        <v>118280</v>
      </c>
      <c r="K141" s="359">
        <v>119230</v>
      </c>
      <c r="L141" s="350"/>
    </row>
    <row r="142" spans="1:13" ht="15.75" thickBot="1" x14ac:dyDescent="0.3">
      <c r="A142" s="508" t="s">
        <v>58</v>
      </c>
      <c r="B142" s="509"/>
      <c r="C142" s="509"/>
      <c r="D142" s="38">
        <f>SUM(D166,D164,D160,D158,D155)</f>
        <v>45178.64</v>
      </c>
      <c r="E142" s="41">
        <v>38000.050000000003</v>
      </c>
      <c r="F142" s="143">
        <f t="shared" ref="F142" si="58">SUM(F155,F158,F160,F164,F166)</f>
        <v>37380</v>
      </c>
      <c r="G142" s="143">
        <f>SUM(G155,G158,G160,G162,G164,G166)</f>
        <v>42862</v>
      </c>
      <c r="H142" s="143">
        <v>0</v>
      </c>
      <c r="I142" s="113"/>
      <c r="J142" s="287"/>
      <c r="K142" s="287"/>
      <c r="L142" s="344"/>
    </row>
    <row r="143" spans="1:13" ht="19.5" thickTop="1" thickBot="1" x14ac:dyDescent="0.3">
      <c r="A143" s="561" t="s">
        <v>74</v>
      </c>
      <c r="B143" s="562"/>
      <c r="C143" s="562"/>
      <c r="D143" s="274">
        <f>SUM(D138:D142)</f>
        <v>4241169.4099999992</v>
      </c>
      <c r="E143" s="275">
        <f t="shared" ref="E143" si="59">SUM(E138:E142)</f>
        <v>4572499.55</v>
      </c>
      <c r="F143" s="276">
        <f t="shared" ref="F143" si="60">SUM(F138:F142)</f>
        <v>4625997.07</v>
      </c>
      <c r="G143" s="276">
        <f t="shared" ref="G143" si="61">SUM(G138:G142)</f>
        <v>5134849.07</v>
      </c>
      <c r="H143" s="276">
        <v>4813895.1320000002</v>
      </c>
      <c r="I143" s="162">
        <f>SUM(I138:I142)</f>
        <v>4424409</v>
      </c>
      <c r="J143" s="360">
        <f>SUM(J138:J142)</f>
        <v>4457125</v>
      </c>
      <c r="K143" s="360">
        <f>SUM(K138:K142)</f>
        <v>4509555</v>
      </c>
      <c r="L143" s="335"/>
      <c r="M143" s="90"/>
    </row>
    <row r="144" spans="1:13" ht="15.75" thickTop="1" x14ac:dyDescent="0.25">
      <c r="A144" s="526" t="s">
        <v>98</v>
      </c>
      <c r="B144" s="526"/>
      <c r="C144" s="526"/>
      <c r="D144" s="78">
        <f t="shared" ref="D144:F144" si="62">SUM(D138,D141,D142)</f>
        <v>3598321.88</v>
      </c>
      <c r="E144" s="129">
        <f t="shared" ref="E144" si="63">SUM(E138,E141,E142)</f>
        <v>3962135.98</v>
      </c>
      <c r="F144" s="80">
        <f t="shared" si="62"/>
        <v>4091581</v>
      </c>
      <c r="G144" s="80">
        <f t="shared" ref="G144" si="64">SUM(G138,G141,G142)</f>
        <v>4182141</v>
      </c>
      <c r="H144" s="262">
        <v>4207585.5420000004</v>
      </c>
      <c r="I144" s="110"/>
      <c r="J144" s="78"/>
      <c r="K144" s="78"/>
      <c r="L144" s="9"/>
    </row>
    <row r="145" spans="1:13" x14ac:dyDescent="0.25">
      <c r="A145" s="180" t="s">
        <v>97</v>
      </c>
      <c r="B145" s="180"/>
      <c r="C145" s="180"/>
      <c r="D145" s="78">
        <f t="shared" ref="D145" si="65">SUM(D138:D140)</f>
        <v>4127476.92</v>
      </c>
      <c r="E145" s="130">
        <f t="shared" ref="E145" si="66">SUM(E138:E140)</f>
        <v>4461155.57</v>
      </c>
      <c r="F145" s="79">
        <f t="shared" ref="F145" si="67">SUM(F138:F140)</f>
        <v>4517879.07</v>
      </c>
      <c r="G145" s="79">
        <f t="shared" ref="G145" si="68">SUM(G138:G140)</f>
        <v>5014615.07</v>
      </c>
      <c r="H145" s="79">
        <v>4813895.1320000002</v>
      </c>
      <c r="I145" s="388"/>
      <c r="J145" s="78"/>
      <c r="K145" s="78"/>
      <c r="L145" s="9"/>
    </row>
    <row r="146" spans="1:13" x14ac:dyDescent="0.25">
      <c r="A146" s="527" t="s">
        <v>96</v>
      </c>
      <c r="B146" s="527"/>
      <c r="C146" s="527"/>
      <c r="D146" s="78">
        <f t="shared" ref="D146" si="69">SUM(D141:D142)</f>
        <v>113692.49</v>
      </c>
      <c r="E146" s="130">
        <f>SUM(E141:E142)</f>
        <v>111343.98</v>
      </c>
      <c r="F146" s="79">
        <f t="shared" ref="F146" si="70">SUM(F141:F142)</f>
        <v>108118</v>
      </c>
      <c r="G146" s="79">
        <f t="shared" ref="G146" si="71">SUM(G141:G142)</f>
        <v>120234</v>
      </c>
      <c r="H146" s="79">
        <v>0</v>
      </c>
      <c r="I146" s="388"/>
      <c r="J146" s="78"/>
      <c r="K146" s="78"/>
      <c r="L146" s="9"/>
    </row>
    <row r="147" spans="1:13" ht="18.75" thickBot="1" x14ac:dyDescent="0.3">
      <c r="A147" s="277" t="s">
        <v>141</v>
      </c>
      <c r="B147" s="278"/>
      <c r="C147" s="279"/>
      <c r="D147" s="89">
        <f t="shared" ref="D147:F147" si="72">SUM(D145:D146)</f>
        <v>4241169.41</v>
      </c>
      <c r="E147" s="82">
        <f t="shared" ref="E147" si="73">SUM(E145:E146)</f>
        <v>4572499.5500000007</v>
      </c>
      <c r="F147" s="83">
        <f t="shared" si="72"/>
        <v>4625997.07</v>
      </c>
      <c r="G147" s="83">
        <f t="shared" ref="G147" si="74">SUM(G145:G146)</f>
        <v>5134849.07</v>
      </c>
      <c r="H147" s="83">
        <v>4813895.1320000002</v>
      </c>
      <c r="I147" s="389"/>
      <c r="J147" s="412"/>
      <c r="K147" s="412"/>
      <c r="L147" s="351"/>
    </row>
    <row r="148" spans="1:13" ht="18" x14ac:dyDescent="0.25">
      <c r="A148" s="280"/>
      <c r="B148" s="280"/>
      <c r="C148" s="281"/>
      <c r="D148" s="67"/>
      <c r="E148" s="67"/>
      <c r="F148" s="68"/>
      <c r="G148" s="68"/>
      <c r="H148" s="68"/>
      <c r="I148" s="114"/>
      <c r="J148" s="413"/>
      <c r="K148" s="413"/>
      <c r="L148" s="114"/>
      <c r="M148" s="77"/>
    </row>
    <row r="149" spans="1:13" ht="18" x14ac:dyDescent="0.25">
      <c r="A149" s="280"/>
      <c r="B149" s="280"/>
      <c r="C149" s="281"/>
      <c r="D149" s="67"/>
      <c r="E149" s="67"/>
      <c r="F149" s="68"/>
      <c r="G149" s="68"/>
      <c r="H149" s="68"/>
      <c r="I149" s="114"/>
      <c r="J149" s="413"/>
      <c r="K149" s="413"/>
      <c r="L149" s="114"/>
      <c r="M149" s="77"/>
    </row>
    <row r="150" spans="1:13" ht="18" x14ac:dyDescent="0.25">
      <c r="A150" s="280"/>
      <c r="B150" s="280"/>
      <c r="C150" s="281"/>
      <c r="D150" s="67"/>
      <c r="E150" s="67"/>
      <c r="F150" s="68"/>
      <c r="G150" s="68"/>
      <c r="H150" s="68"/>
      <c r="I150" s="114"/>
      <c r="J150" s="413"/>
      <c r="K150" s="413"/>
      <c r="L150" s="114"/>
      <c r="M150" s="77"/>
    </row>
    <row r="151" spans="1:13" ht="23.25" customHeight="1" thickBot="1" x14ac:dyDescent="0.3">
      <c r="A151" s="534" t="s">
        <v>145</v>
      </c>
      <c r="B151" s="534"/>
      <c r="C151" s="534"/>
      <c r="D151" s="535"/>
      <c r="E151" s="535"/>
      <c r="F151" s="535"/>
      <c r="G151" s="7"/>
      <c r="H151" s="7"/>
      <c r="I151" s="115"/>
      <c r="J151" s="411"/>
      <c r="K151" s="411"/>
      <c r="L151" s="115"/>
      <c r="M151" s="77"/>
    </row>
    <row r="152" spans="1:13" ht="23.25" customHeight="1" thickTop="1" thickBot="1" x14ac:dyDescent="0.3">
      <c r="A152" s="282"/>
      <c r="B152" s="547" t="s">
        <v>59</v>
      </c>
      <c r="C152" s="548"/>
      <c r="D152" s="122" t="str">
        <f t="shared" ref="D152:F153" si="75">D3</f>
        <v>Rok 2014</v>
      </c>
      <c r="E152" s="123" t="str">
        <f t="shared" si="75"/>
        <v>Rok 2015</v>
      </c>
      <c r="F152" s="542" t="str">
        <f t="shared" si="75"/>
        <v>Rok 2016</v>
      </c>
      <c r="G152" s="543"/>
      <c r="H152" s="437"/>
      <c r="I152" s="323" t="s">
        <v>161</v>
      </c>
      <c r="J152" s="414"/>
      <c r="K152" s="414"/>
      <c r="L152" s="352"/>
    </row>
    <row r="153" spans="1:13" ht="78" customHeight="1" thickBot="1" x14ac:dyDescent="0.3">
      <c r="A153" s="5"/>
      <c r="B153" s="549"/>
      <c r="C153" s="550"/>
      <c r="D153" s="283" t="str">
        <f t="shared" si="75"/>
        <v>Skutočnosť             k 31.12.</v>
      </c>
      <c r="E153" s="284" t="str">
        <f t="shared" si="75"/>
        <v>Skutočnosť             k 31.12.</v>
      </c>
      <c r="F153" s="285" t="str">
        <f t="shared" si="75"/>
        <v>Rozpočet schválený dňa 24.2.2016</v>
      </c>
      <c r="G153" s="431" t="str">
        <f>G4</f>
        <v>IV. zmena rozpočtu 2016 schválená 26.10.2016</v>
      </c>
      <c r="H153" s="438" t="s">
        <v>183</v>
      </c>
      <c r="I153" s="432" t="s">
        <v>162</v>
      </c>
      <c r="J153" s="415" t="s">
        <v>180</v>
      </c>
      <c r="K153" s="415" t="s">
        <v>181</v>
      </c>
      <c r="L153" s="353"/>
    </row>
    <row r="154" spans="1:13" ht="15.75" thickTop="1" x14ac:dyDescent="0.25">
      <c r="A154" s="5"/>
      <c r="B154" s="528" t="s">
        <v>60</v>
      </c>
      <c r="C154" s="529"/>
      <c r="D154" s="3">
        <v>15999.09</v>
      </c>
      <c r="E154" s="10">
        <v>16417.900000000001</v>
      </c>
      <c r="F154" s="21">
        <v>16150</v>
      </c>
      <c r="G154" s="21">
        <v>18981</v>
      </c>
      <c r="H154" s="439"/>
      <c r="I154" s="433">
        <v>19380</v>
      </c>
      <c r="J154" s="111">
        <v>20750</v>
      </c>
      <c r="K154" s="111">
        <v>21600</v>
      </c>
      <c r="L154" s="66"/>
    </row>
    <row r="155" spans="1:13" s="69" customFormat="1" x14ac:dyDescent="0.25">
      <c r="A155" s="5"/>
      <c r="B155" s="530" t="s">
        <v>85</v>
      </c>
      <c r="C155" s="509"/>
      <c r="D155" s="3">
        <v>2610.4</v>
      </c>
      <c r="E155" s="10">
        <v>687.27</v>
      </c>
      <c r="F155" s="21">
        <v>0</v>
      </c>
      <c r="G155" s="21">
        <v>1245</v>
      </c>
      <c r="H155" s="172"/>
      <c r="I155" s="16">
        <v>0</v>
      </c>
      <c r="J155" s="111">
        <v>0</v>
      </c>
      <c r="K155" s="111">
        <v>0</v>
      </c>
      <c r="L155" s="66"/>
    </row>
    <row r="156" spans="1:13" s="69" customFormat="1" x14ac:dyDescent="0.25">
      <c r="A156" s="5"/>
      <c r="B156" s="530" t="s">
        <v>61</v>
      </c>
      <c r="C156" s="509"/>
      <c r="D156" s="3">
        <v>10273.36</v>
      </c>
      <c r="E156" s="10">
        <v>12695.88</v>
      </c>
      <c r="F156" s="21">
        <v>15800</v>
      </c>
      <c r="G156" s="21">
        <v>15800</v>
      </c>
      <c r="H156" s="172"/>
      <c r="I156" s="16">
        <v>18900</v>
      </c>
      <c r="J156" s="111">
        <v>19000</v>
      </c>
      <c r="K156" s="111">
        <v>19000</v>
      </c>
      <c r="L156" s="66"/>
    </row>
    <row r="157" spans="1:13" s="70" customFormat="1" x14ac:dyDescent="0.25">
      <c r="A157" s="286"/>
      <c r="B157" s="531" t="s">
        <v>62</v>
      </c>
      <c r="C157" s="532"/>
      <c r="D157" s="36">
        <v>5659.96</v>
      </c>
      <c r="E157" s="39">
        <v>6840.45</v>
      </c>
      <c r="F157" s="42">
        <v>2200</v>
      </c>
      <c r="G157" s="42">
        <v>2490</v>
      </c>
      <c r="H157" s="259"/>
      <c r="I157" s="58">
        <v>2200</v>
      </c>
      <c r="J157" s="287">
        <v>2200</v>
      </c>
      <c r="K157" s="287">
        <v>2200</v>
      </c>
      <c r="L157" s="344"/>
    </row>
    <row r="158" spans="1:13" s="70" customFormat="1" x14ac:dyDescent="0.25">
      <c r="A158" s="286"/>
      <c r="B158" s="183" t="s">
        <v>117</v>
      </c>
      <c r="C158" s="185"/>
      <c r="D158" s="36">
        <v>4830.87</v>
      </c>
      <c r="E158" s="39">
        <v>1333.95</v>
      </c>
      <c r="F158" s="42">
        <v>0</v>
      </c>
      <c r="G158" s="42">
        <v>920</v>
      </c>
      <c r="H158" s="259"/>
      <c r="I158" s="58">
        <v>900</v>
      </c>
      <c r="J158" s="287">
        <v>0</v>
      </c>
      <c r="K158" s="287">
        <v>0</v>
      </c>
      <c r="L158" s="344"/>
    </row>
    <row r="159" spans="1:13" s="70" customFormat="1" x14ac:dyDescent="0.25">
      <c r="A159" s="286"/>
      <c r="B159" s="183" t="s">
        <v>63</v>
      </c>
      <c r="C159" s="185"/>
      <c r="D159" s="36">
        <v>33.200000000000003</v>
      </c>
      <c r="E159" s="288">
        <v>42.2</v>
      </c>
      <c r="F159" s="289">
        <v>40</v>
      </c>
      <c r="G159" s="289">
        <v>40</v>
      </c>
      <c r="H159" s="440"/>
      <c r="I159" s="434">
        <v>40</v>
      </c>
      <c r="J159" s="290">
        <v>40</v>
      </c>
      <c r="K159" s="290">
        <v>40</v>
      </c>
      <c r="L159" s="354"/>
    </row>
    <row r="160" spans="1:13" s="70" customFormat="1" x14ac:dyDescent="0.25">
      <c r="A160" s="286"/>
      <c r="B160" s="183" t="s">
        <v>90</v>
      </c>
      <c r="C160" s="185"/>
      <c r="D160" s="36">
        <v>30560.37</v>
      </c>
      <c r="E160" s="288">
        <v>33766.83</v>
      </c>
      <c r="F160" s="289">
        <v>37380</v>
      </c>
      <c r="G160" s="289">
        <v>38947</v>
      </c>
      <c r="H160" s="440"/>
      <c r="I160" s="434">
        <v>35760</v>
      </c>
      <c r="J160" s="290">
        <v>35760</v>
      </c>
      <c r="K160" s="290">
        <v>35760</v>
      </c>
      <c r="L160" s="354"/>
    </row>
    <row r="161" spans="1:14" s="70" customFormat="1" x14ac:dyDescent="0.25">
      <c r="A161" s="286"/>
      <c r="B161" s="183" t="s">
        <v>64</v>
      </c>
      <c r="C161" s="185"/>
      <c r="D161" s="36">
        <v>7204.72</v>
      </c>
      <c r="E161" s="39">
        <v>8116.49</v>
      </c>
      <c r="F161" s="42">
        <v>7240</v>
      </c>
      <c r="G161" s="42">
        <v>7580</v>
      </c>
      <c r="H161" s="259"/>
      <c r="I161" s="58">
        <v>8430</v>
      </c>
      <c r="J161" s="287">
        <v>8430</v>
      </c>
      <c r="K161" s="287">
        <v>8430</v>
      </c>
      <c r="L161" s="344"/>
    </row>
    <row r="162" spans="1:14" s="70" customFormat="1" x14ac:dyDescent="0.25">
      <c r="A162" s="286"/>
      <c r="B162" s="183" t="s">
        <v>140</v>
      </c>
      <c r="C162" s="185"/>
      <c r="D162" s="36">
        <v>0</v>
      </c>
      <c r="E162" s="39">
        <v>0</v>
      </c>
      <c r="F162" s="42">
        <v>0</v>
      </c>
      <c r="G162" s="42">
        <v>1500</v>
      </c>
      <c r="H162" s="259"/>
      <c r="I162" s="58">
        <v>0</v>
      </c>
      <c r="J162" s="287">
        <v>0</v>
      </c>
      <c r="K162" s="287">
        <v>0</v>
      </c>
      <c r="L162" s="344"/>
    </row>
    <row r="163" spans="1:14" s="70" customFormat="1" x14ac:dyDescent="0.25">
      <c r="A163" s="286"/>
      <c r="B163" s="183" t="s">
        <v>65</v>
      </c>
      <c r="C163" s="185"/>
      <c r="D163" s="36">
        <v>14872.13</v>
      </c>
      <c r="E163" s="291">
        <v>18086.47</v>
      </c>
      <c r="F163" s="292">
        <v>19008</v>
      </c>
      <c r="G163" s="292">
        <v>19215</v>
      </c>
      <c r="H163" s="441"/>
      <c r="I163" s="434">
        <v>18290</v>
      </c>
      <c r="J163" s="290">
        <v>18500</v>
      </c>
      <c r="K163" s="290">
        <v>18500</v>
      </c>
      <c r="L163" s="354"/>
    </row>
    <row r="164" spans="1:14" s="70" customFormat="1" x14ac:dyDescent="0.25">
      <c r="A164" s="286"/>
      <c r="B164" s="200" t="s">
        <v>118</v>
      </c>
      <c r="C164" s="210"/>
      <c r="D164" s="37">
        <v>3672</v>
      </c>
      <c r="E164" s="291">
        <v>1212</v>
      </c>
      <c r="F164" s="292">
        <v>0</v>
      </c>
      <c r="G164" s="292">
        <v>250</v>
      </c>
      <c r="H164" s="441"/>
      <c r="I164" s="434">
        <v>0</v>
      </c>
      <c r="J164" s="290">
        <v>0</v>
      </c>
      <c r="K164" s="290">
        <v>0</v>
      </c>
      <c r="L164" s="354"/>
    </row>
    <row r="165" spans="1:14" s="69" customFormat="1" x14ac:dyDescent="0.25">
      <c r="A165" s="5"/>
      <c r="B165" s="293" t="s">
        <v>66</v>
      </c>
      <c r="C165" s="294"/>
      <c r="D165" s="295">
        <v>14471.39</v>
      </c>
      <c r="E165" s="10">
        <v>11144.54</v>
      </c>
      <c r="F165" s="21">
        <v>10300</v>
      </c>
      <c r="G165" s="21">
        <v>13266</v>
      </c>
      <c r="H165" s="172"/>
      <c r="I165" s="16">
        <v>12900</v>
      </c>
      <c r="J165" s="111">
        <v>13600</v>
      </c>
      <c r="K165" s="111">
        <v>13700</v>
      </c>
      <c r="L165" s="66"/>
    </row>
    <row r="166" spans="1:14" s="69" customFormat="1" ht="15.75" thickBot="1" x14ac:dyDescent="0.3">
      <c r="A166" s="5"/>
      <c r="B166" s="296" t="s">
        <v>76</v>
      </c>
      <c r="C166" s="297"/>
      <c r="D166" s="298">
        <v>3505</v>
      </c>
      <c r="E166" s="148">
        <v>1000</v>
      </c>
      <c r="F166" s="26">
        <v>0</v>
      </c>
      <c r="G166" s="26">
        <v>0</v>
      </c>
      <c r="H166" s="442"/>
      <c r="I166" s="435">
        <v>2760</v>
      </c>
      <c r="J166" s="111">
        <v>0</v>
      </c>
      <c r="K166" s="111">
        <v>0</v>
      </c>
      <c r="L166" s="66"/>
    </row>
    <row r="167" spans="1:14" ht="19.5" thickTop="1" thickBot="1" x14ac:dyDescent="0.3">
      <c r="A167" s="5"/>
      <c r="B167" s="299" t="s">
        <v>67</v>
      </c>
      <c r="C167" s="300"/>
      <c r="D167" s="301">
        <f t="shared" ref="D167:F167" si="76">SUM(D154:D166)</f>
        <v>113692.49</v>
      </c>
      <c r="E167" s="302">
        <f t="shared" ref="E167" si="77">SUM(E154:E166)</f>
        <v>111343.98000000001</v>
      </c>
      <c r="F167" s="303">
        <f t="shared" si="76"/>
        <v>108118</v>
      </c>
      <c r="G167" s="303">
        <f>SUM(G154:G166)</f>
        <v>120234</v>
      </c>
      <c r="H167" s="443"/>
      <c r="I167" s="436">
        <f>SUM(I154:I166)</f>
        <v>119560</v>
      </c>
      <c r="J167" s="416">
        <f>SUM(J154:J166)</f>
        <v>118280</v>
      </c>
      <c r="K167" s="416">
        <f>SUM(K154:K166)</f>
        <v>119230</v>
      </c>
      <c r="L167" s="355"/>
    </row>
    <row r="168" spans="1:14" ht="19.5" thickTop="1" thickBot="1" x14ac:dyDescent="0.3">
      <c r="A168" s="5"/>
      <c r="B168" s="533" t="s">
        <v>77</v>
      </c>
      <c r="C168" s="533"/>
      <c r="D168" s="304"/>
      <c r="E168" s="305"/>
      <c r="F168" s="305"/>
      <c r="G168" s="305"/>
      <c r="H168" s="305"/>
      <c r="I168" s="304"/>
      <c r="J168" s="417"/>
      <c r="K168" s="417"/>
      <c r="L168" s="304"/>
    </row>
    <row r="169" spans="1:14" x14ac:dyDescent="0.25">
      <c r="A169" s="5"/>
      <c r="B169" s="5"/>
      <c r="C169" s="306" t="s">
        <v>91</v>
      </c>
      <c r="D169" s="81">
        <f t="shared" ref="D169:F169" si="78">SUM(D157:D161)</f>
        <v>48289.120000000003</v>
      </c>
      <c r="E169" s="131">
        <f t="shared" ref="E169" si="79">SUM(E157:E161)</f>
        <v>50099.92</v>
      </c>
      <c r="F169" s="80">
        <f t="shared" si="78"/>
        <v>46860</v>
      </c>
      <c r="G169" s="80">
        <f>SUM(G157:G162)</f>
        <v>51477</v>
      </c>
      <c r="H169" s="80"/>
      <c r="I169" s="390">
        <f>SUM(I157:I162)</f>
        <v>47330</v>
      </c>
      <c r="J169" s="78">
        <v>46430</v>
      </c>
      <c r="K169" s="78">
        <v>46430</v>
      </c>
      <c r="L169" s="9"/>
    </row>
    <row r="170" spans="1:14" ht="18" x14ac:dyDescent="0.25">
      <c r="A170" s="307"/>
      <c r="B170" s="307"/>
      <c r="C170" s="308" t="s">
        <v>94</v>
      </c>
      <c r="D170" s="78">
        <f t="shared" ref="D170:F170" si="80">SUM(D154,D155,D156)</f>
        <v>28882.850000000002</v>
      </c>
      <c r="E170" s="111">
        <f t="shared" ref="E170" si="81">SUM(E154,E155,E156)</f>
        <v>29801.050000000003</v>
      </c>
      <c r="F170" s="79">
        <f t="shared" si="80"/>
        <v>31950</v>
      </c>
      <c r="G170" s="79">
        <f t="shared" ref="G170" si="82">SUM(G154,G155,G156)</f>
        <v>36026</v>
      </c>
      <c r="H170" s="79"/>
      <c r="I170" s="388">
        <f>SUM(I154:I156)</f>
        <v>38280</v>
      </c>
      <c r="J170" s="78">
        <v>39750</v>
      </c>
      <c r="K170" s="78">
        <v>40600</v>
      </c>
      <c r="L170" s="9"/>
      <c r="M170" s="77"/>
      <c r="N170" s="77"/>
    </row>
    <row r="171" spans="1:14" x14ac:dyDescent="0.25">
      <c r="A171" s="5"/>
      <c r="B171" s="5"/>
      <c r="C171" s="132" t="s">
        <v>93</v>
      </c>
      <c r="D171" s="78">
        <f t="shared" ref="D171" si="83">SUM(D163:D164)</f>
        <v>18544.129999999997</v>
      </c>
      <c r="E171" s="111">
        <f t="shared" ref="E171" si="84">SUM(E163:E164)</f>
        <v>19298.47</v>
      </c>
      <c r="F171" s="79">
        <f t="shared" ref="F171" si="85">SUM(F163:F164)</f>
        <v>19008</v>
      </c>
      <c r="G171" s="79">
        <f t="shared" ref="G171" si="86">SUM(G163:G164)</f>
        <v>19465</v>
      </c>
      <c r="H171" s="79"/>
      <c r="I171" s="388">
        <f>SUM(I163:I164)</f>
        <v>18290</v>
      </c>
      <c r="J171" s="78">
        <v>18500</v>
      </c>
      <c r="K171" s="78">
        <v>18500</v>
      </c>
      <c r="L171" s="9"/>
      <c r="M171" s="77"/>
      <c r="N171" s="77"/>
    </row>
    <row r="172" spans="1:14" ht="18" x14ac:dyDescent="0.25">
      <c r="A172" s="280"/>
      <c r="B172" s="280"/>
      <c r="C172" s="132" t="s">
        <v>92</v>
      </c>
      <c r="D172" s="78">
        <f t="shared" ref="D172:F172" si="87">SUM(D165:D166)</f>
        <v>17976.39</v>
      </c>
      <c r="E172" s="111">
        <f t="shared" ref="E172" si="88">SUM(E165:E166)</f>
        <v>12144.54</v>
      </c>
      <c r="F172" s="79">
        <f t="shared" si="87"/>
        <v>10300</v>
      </c>
      <c r="G172" s="79">
        <f t="shared" ref="G172" si="89">SUM(G165:G166)</f>
        <v>13266</v>
      </c>
      <c r="H172" s="79"/>
      <c r="I172" s="388">
        <f>SUM(I165:I166)</f>
        <v>15660</v>
      </c>
      <c r="J172" s="78">
        <v>13600</v>
      </c>
      <c r="K172" s="78">
        <v>13700</v>
      </c>
      <c r="L172" s="9"/>
    </row>
    <row r="173" spans="1:14" ht="15.75" customHeight="1" thickBot="1" x14ac:dyDescent="0.3">
      <c r="A173" s="280"/>
      <c r="B173" s="280"/>
      <c r="C173" s="309" t="s">
        <v>95</v>
      </c>
      <c r="D173" s="133">
        <f>SUM(D169:D172)</f>
        <v>113692.49</v>
      </c>
      <c r="E173" s="133">
        <f t="shared" ref="E173" si="90">SUM(E169:E172)</f>
        <v>111343.98000000001</v>
      </c>
      <c r="F173" s="134">
        <f t="shared" ref="F173" si="91">SUM(F169:F172)</f>
        <v>108118</v>
      </c>
      <c r="G173" s="134">
        <f t="shared" ref="G173" si="92">SUM(G169:G172)</f>
        <v>120234</v>
      </c>
      <c r="H173" s="134"/>
      <c r="I173" s="391">
        <f>SUM(I169:I172)</f>
        <v>119560</v>
      </c>
      <c r="J173" s="418">
        <f>SUM(J169:J172)</f>
        <v>118280</v>
      </c>
      <c r="K173" s="418">
        <f>SUM(K169:K172)</f>
        <v>119230</v>
      </c>
      <c r="L173" s="55"/>
    </row>
    <row r="174" spans="1:14" ht="15.75" customHeight="1" x14ac:dyDescent="0.25">
      <c r="A174" s="280"/>
      <c r="B174" s="280"/>
      <c r="C174" s="310"/>
      <c r="D174" s="2"/>
      <c r="E174" s="2"/>
      <c r="F174" s="8"/>
      <c r="G174" s="8"/>
      <c r="H174" s="8"/>
      <c r="I174" s="55"/>
      <c r="J174" s="418"/>
      <c r="K174" s="418"/>
      <c r="L174" s="55"/>
      <c r="M174" s="77"/>
    </row>
    <row r="175" spans="1:14" ht="15.75" customHeight="1" x14ac:dyDescent="0.25">
      <c r="A175" s="280"/>
      <c r="B175" s="280"/>
      <c r="C175" s="310"/>
      <c r="D175" s="2"/>
      <c r="E175" s="2"/>
      <c r="F175" s="8"/>
      <c r="G175" s="8"/>
      <c r="H175" s="8"/>
      <c r="I175" s="55"/>
      <c r="J175" s="418"/>
      <c r="K175" s="418"/>
      <c r="L175" s="55"/>
      <c r="M175" s="77"/>
    </row>
    <row r="176" spans="1:14" ht="15.75" customHeight="1" x14ac:dyDescent="0.25">
      <c r="A176" s="280"/>
      <c r="B176" s="280"/>
      <c r="C176" s="310"/>
      <c r="D176" s="2"/>
      <c r="E176" s="2"/>
      <c r="F176" s="8"/>
      <c r="G176" s="8"/>
      <c r="H176" s="8"/>
      <c r="I176" s="55"/>
      <c r="J176" s="418"/>
      <c r="K176" s="418"/>
      <c r="L176" s="55"/>
      <c r="M176" s="77"/>
    </row>
    <row r="177" spans="1:13" ht="15.75" customHeight="1" x14ac:dyDescent="0.25">
      <c r="A177" s="280"/>
      <c r="B177" s="280"/>
      <c r="C177" s="310"/>
      <c r="D177" s="2"/>
      <c r="E177" s="2"/>
      <c r="F177" s="8"/>
      <c r="G177" s="8"/>
      <c r="H177" s="8"/>
      <c r="I177" s="55"/>
      <c r="J177" s="418"/>
      <c r="K177" s="418"/>
      <c r="L177" s="55"/>
      <c r="M177" s="77"/>
    </row>
    <row r="178" spans="1:13" ht="21.75" customHeight="1" thickBot="1" x14ac:dyDescent="0.3">
      <c r="A178" s="280" t="s">
        <v>68</v>
      </c>
      <c r="B178" s="280"/>
      <c r="C178" s="280"/>
      <c r="F178" s="5"/>
      <c r="G178" s="5"/>
      <c r="H178" s="5"/>
      <c r="I178" s="9"/>
      <c r="J178" s="78"/>
      <c r="K178" s="78"/>
      <c r="L178" s="9"/>
      <c r="M178" s="77"/>
    </row>
    <row r="179" spans="1:13" ht="21.75" customHeight="1" thickTop="1" thickBot="1" x14ac:dyDescent="0.3">
      <c r="A179" s="280"/>
      <c r="B179" s="547" t="s">
        <v>59</v>
      </c>
      <c r="C179" s="548"/>
      <c r="D179" s="122" t="str">
        <f t="shared" ref="D179:F180" si="93">D3</f>
        <v>Rok 2014</v>
      </c>
      <c r="E179" s="123" t="str">
        <f t="shared" si="93"/>
        <v>Rok 2015</v>
      </c>
      <c r="F179" s="542" t="str">
        <f t="shared" si="93"/>
        <v>Rok 2016</v>
      </c>
      <c r="G179" s="544"/>
      <c r="H179" s="321"/>
      <c r="I179" s="323" t="s">
        <v>161</v>
      </c>
      <c r="J179" s="414"/>
      <c r="K179" s="414"/>
      <c r="L179" s="352"/>
    </row>
    <row r="180" spans="1:13" ht="79.900000000000006" customHeight="1" thickBot="1" x14ac:dyDescent="0.3">
      <c r="A180" s="5"/>
      <c r="B180" s="549"/>
      <c r="C180" s="550"/>
      <c r="D180" s="283" t="str">
        <f t="shared" si="93"/>
        <v>Skutočnosť             k 31.12.</v>
      </c>
      <c r="E180" s="284" t="str">
        <f t="shared" si="93"/>
        <v>Skutočnosť             k 31.12.</v>
      </c>
      <c r="F180" s="311" t="str">
        <f t="shared" si="93"/>
        <v>Rozpočet schválený dňa 24.2.2016</v>
      </c>
      <c r="G180" s="312"/>
      <c r="H180" s="382" t="s">
        <v>183</v>
      </c>
      <c r="I180" s="124" t="s">
        <v>162</v>
      </c>
      <c r="J180" s="415" t="s">
        <v>180</v>
      </c>
      <c r="K180" s="415" t="s">
        <v>181</v>
      </c>
      <c r="L180" s="353"/>
    </row>
    <row r="181" spans="1:13" ht="16.5" thickTop="1" x14ac:dyDescent="0.25">
      <c r="A181" s="5"/>
      <c r="B181" s="524" t="s">
        <v>83</v>
      </c>
      <c r="C181" s="525"/>
      <c r="D181" s="48">
        <v>1722.84</v>
      </c>
      <c r="E181" s="44">
        <v>0</v>
      </c>
      <c r="F181" s="46">
        <v>0</v>
      </c>
      <c r="G181" s="46"/>
      <c r="H181" s="383"/>
      <c r="I181" s="116"/>
      <c r="J181" s="419"/>
      <c r="K181" s="419"/>
      <c r="L181" s="356"/>
    </row>
    <row r="182" spans="1:13" ht="15.75" x14ac:dyDescent="0.25">
      <c r="A182" s="5"/>
      <c r="B182" s="536" t="s">
        <v>69</v>
      </c>
      <c r="C182" s="537"/>
      <c r="D182" s="49">
        <v>15623.16</v>
      </c>
      <c r="E182" s="45">
        <f>SUM(E60)</f>
        <v>18048</v>
      </c>
      <c r="F182" s="47">
        <v>17130</v>
      </c>
      <c r="G182" s="47"/>
      <c r="H182" s="47"/>
      <c r="I182" s="117">
        <v>15500</v>
      </c>
      <c r="J182" s="118">
        <v>15500</v>
      </c>
      <c r="K182" s="118">
        <v>15500</v>
      </c>
      <c r="L182" s="357"/>
    </row>
    <row r="183" spans="1:13" ht="16.5" thickBot="1" x14ac:dyDescent="0.3">
      <c r="A183" s="5"/>
      <c r="B183" s="538" t="s">
        <v>65</v>
      </c>
      <c r="C183" s="539"/>
      <c r="D183" s="49">
        <v>0</v>
      </c>
      <c r="E183" s="45">
        <v>0</v>
      </c>
      <c r="F183" s="47">
        <v>0</v>
      </c>
      <c r="G183" s="47"/>
      <c r="H183" s="384"/>
      <c r="I183" s="119"/>
      <c r="J183" s="118"/>
      <c r="K183" s="118"/>
      <c r="L183" s="357"/>
    </row>
    <row r="184" spans="1:13" ht="19.5" thickTop="1" thickBot="1" x14ac:dyDescent="0.3">
      <c r="A184" s="5"/>
      <c r="B184" s="540" t="s">
        <v>70</v>
      </c>
      <c r="C184" s="541"/>
      <c r="D184" s="313">
        <f t="shared" ref="D184" si="94">SUM(D181:D183)</f>
        <v>17346</v>
      </c>
      <c r="E184" s="314">
        <f>SUM(E181:E183)</f>
        <v>18048</v>
      </c>
      <c r="F184" s="315">
        <f t="shared" ref="F184" si="95">SUM(F181:F183)</f>
        <v>17130</v>
      </c>
      <c r="G184" s="315"/>
      <c r="H184" s="385"/>
      <c r="I184" s="316">
        <f>SUM(I181:I183)</f>
        <v>15500</v>
      </c>
      <c r="J184" s="420">
        <v>15500</v>
      </c>
      <c r="K184" s="420">
        <v>15500</v>
      </c>
      <c r="L184" s="358"/>
    </row>
    <row r="185" spans="1:13" ht="15.75" thickTop="1" x14ac:dyDescent="0.25">
      <c r="A185" s="1"/>
      <c r="B185" s="523"/>
      <c r="C185" s="523"/>
      <c r="D185" s="523"/>
      <c r="E185" s="523"/>
      <c r="I185" s="74"/>
      <c r="J185" s="75"/>
      <c r="K185" s="75"/>
      <c r="M185" s="77"/>
    </row>
    <row r="186" spans="1:13" x14ac:dyDescent="0.25">
      <c r="A186" s="1"/>
      <c r="B186" s="63"/>
      <c r="C186" s="63"/>
      <c r="D186" s="63"/>
      <c r="E186" s="63"/>
      <c r="I186" s="74"/>
      <c r="J186" s="75"/>
      <c r="K186" s="75"/>
      <c r="M186" s="77"/>
    </row>
    <row r="187" spans="1:13" x14ac:dyDescent="0.25">
      <c r="A187" s="1"/>
      <c r="B187" s="63"/>
      <c r="C187" s="63"/>
      <c r="D187" s="63"/>
      <c r="E187" s="63"/>
      <c r="I187" s="74"/>
      <c r="J187" s="75"/>
      <c r="K187" s="75"/>
      <c r="M187" s="77"/>
    </row>
    <row r="188" spans="1:13" x14ac:dyDescent="0.25">
      <c r="A188" s="1"/>
      <c r="B188" s="63"/>
      <c r="C188" s="63"/>
      <c r="D188" s="63"/>
      <c r="E188" s="63"/>
      <c r="I188" s="74"/>
      <c r="J188" s="75"/>
      <c r="K188" s="75"/>
      <c r="M188" s="77"/>
    </row>
    <row r="189" spans="1:13" x14ac:dyDescent="0.25">
      <c r="B189" s="523"/>
      <c r="C189" s="523"/>
      <c r="D189" s="523"/>
      <c r="E189" s="523"/>
      <c r="F189" t="s">
        <v>129</v>
      </c>
      <c r="I189" s="74"/>
      <c r="J189" s="75"/>
      <c r="K189" s="75"/>
      <c r="M189" s="77"/>
    </row>
    <row r="190" spans="1:13" x14ac:dyDescent="0.25">
      <c r="I190" s="74"/>
      <c r="J190" s="75"/>
      <c r="K190" s="75"/>
      <c r="M190" s="77"/>
    </row>
    <row r="191" spans="1:13" x14ac:dyDescent="0.25">
      <c r="I191" s="74"/>
      <c r="M191" s="77"/>
    </row>
    <row r="192" spans="1:13" x14ac:dyDescent="0.25">
      <c r="I192" s="74"/>
      <c r="M192" s="77"/>
    </row>
    <row r="193" spans="9:13" x14ac:dyDescent="0.25">
      <c r="I193" s="74"/>
      <c r="M193" s="77"/>
    </row>
    <row r="194" spans="9:13" x14ac:dyDescent="0.25">
      <c r="I194" s="74"/>
      <c r="M194" s="77"/>
    </row>
    <row r="195" spans="9:13" x14ac:dyDescent="0.25">
      <c r="I195" s="74"/>
      <c r="M195" s="77"/>
    </row>
    <row r="196" spans="9:13" x14ac:dyDescent="0.25">
      <c r="I196" s="74"/>
      <c r="M196" s="77"/>
    </row>
    <row r="197" spans="9:13" x14ac:dyDescent="0.25">
      <c r="I197" s="74"/>
      <c r="M197" s="77"/>
    </row>
    <row r="198" spans="9:13" x14ac:dyDescent="0.25">
      <c r="I198" s="74"/>
      <c r="M198" s="77"/>
    </row>
    <row r="199" spans="9:13" x14ac:dyDescent="0.25">
      <c r="I199" s="74"/>
      <c r="M199" s="77"/>
    </row>
    <row r="200" spans="9:13" x14ac:dyDescent="0.25">
      <c r="I200" s="74"/>
      <c r="M200" s="77"/>
    </row>
    <row r="201" spans="9:13" x14ac:dyDescent="0.25">
      <c r="I201" s="74"/>
      <c r="M201" s="77"/>
    </row>
    <row r="202" spans="9:13" x14ac:dyDescent="0.25">
      <c r="I202" s="74"/>
      <c r="M202" s="77"/>
    </row>
    <row r="203" spans="9:13" x14ac:dyDescent="0.25">
      <c r="I203" s="74"/>
      <c r="M203" s="77"/>
    </row>
    <row r="204" spans="9:13" x14ac:dyDescent="0.25">
      <c r="I204" s="74"/>
      <c r="M204" s="77"/>
    </row>
    <row r="205" spans="9:13" x14ac:dyDescent="0.25">
      <c r="I205" s="74"/>
      <c r="M205" s="77"/>
    </row>
    <row r="206" spans="9:13" x14ac:dyDescent="0.25">
      <c r="I206" s="74"/>
      <c r="M206" s="77"/>
    </row>
    <row r="207" spans="9:13" x14ac:dyDescent="0.25">
      <c r="I207" s="74"/>
      <c r="M207" s="77"/>
    </row>
    <row r="208" spans="9:13" x14ac:dyDescent="0.25">
      <c r="I208" s="74"/>
      <c r="M208" s="77"/>
    </row>
    <row r="209" spans="9:13" x14ac:dyDescent="0.25">
      <c r="I209" s="74"/>
      <c r="M209" s="77"/>
    </row>
    <row r="210" spans="9:13" x14ac:dyDescent="0.25">
      <c r="I210" s="74"/>
      <c r="M210" s="77"/>
    </row>
    <row r="211" spans="9:13" x14ac:dyDescent="0.25">
      <c r="I211" s="74"/>
      <c r="M211" s="77"/>
    </row>
    <row r="212" spans="9:13" x14ac:dyDescent="0.25">
      <c r="I212" s="74"/>
      <c r="M212" s="77"/>
    </row>
    <row r="213" spans="9:13" x14ac:dyDescent="0.25">
      <c r="I213" s="74"/>
      <c r="M213" s="77"/>
    </row>
    <row r="214" spans="9:13" x14ac:dyDescent="0.25">
      <c r="I214" s="74"/>
      <c r="M214" s="77"/>
    </row>
    <row r="215" spans="9:13" x14ac:dyDescent="0.25">
      <c r="I215" s="74"/>
      <c r="M215" s="77"/>
    </row>
    <row r="216" spans="9:13" x14ac:dyDescent="0.25">
      <c r="I216" s="74"/>
      <c r="M216" s="77"/>
    </row>
    <row r="217" spans="9:13" x14ac:dyDescent="0.25">
      <c r="I217" s="74"/>
      <c r="M217" s="77"/>
    </row>
    <row r="218" spans="9:13" x14ac:dyDescent="0.25">
      <c r="I218" s="74"/>
      <c r="M218" s="77"/>
    </row>
    <row r="219" spans="9:13" x14ac:dyDescent="0.25">
      <c r="I219" s="74"/>
      <c r="M219" s="77"/>
    </row>
    <row r="220" spans="9:13" x14ac:dyDescent="0.25">
      <c r="I220" s="74"/>
      <c r="M220" s="77"/>
    </row>
    <row r="221" spans="9:13" x14ac:dyDescent="0.25">
      <c r="I221" s="74"/>
      <c r="M221" s="77"/>
    </row>
    <row r="222" spans="9:13" x14ac:dyDescent="0.25">
      <c r="I222" s="74"/>
      <c r="M222" s="77"/>
    </row>
    <row r="223" spans="9:13" x14ac:dyDescent="0.25">
      <c r="I223" s="74"/>
      <c r="M223" s="77"/>
    </row>
    <row r="224" spans="9:13" x14ac:dyDescent="0.25">
      <c r="I224" s="74"/>
      <c r="M224" s="77"/>
    </row>
    <row r="225" spans="9:13" x14ac:dyDescent="0.25">
      <c r="I225" s="74"/>
      <c r="M225" s="77"/>
    </row>
    <row r="226" spans="9:13" x14ac:dyDescent="0.25">
      <c r="I226" s="74"/>
      <c r="M226" s="77"/>
    </row>
    <row r="227" spans="9:13" x14ac:dyDescent="0.25">
      <c r="I227" s="74"/>
      <c r="M227" s="77"/>
    </row>
    <row r="228" spans="9:13" x14ac:dyDescent="0.25">
      <c r="I228" s="74"/>
      <c r="M228" s="77"/>
    </row>
    <row r="229" spans="9:13" x14ac:dyDescent="0.25">
      <c r="I229" s="74"/>
      <c r="M229" s="77"/>
    </row>
    <row r="230" spans="9:13" x14ac:dyDescent="0.25">
      <c r="I230" s="74"/>
      <c r="M230" s="77"/>
    </row>
    <row r="231" spans="9:13" x14ac:dyDescent="0.25">
      <c r="I231" s="74"/>
      <c r="M231" s="77"/>
    </row>
    <row r="232" spans="9:13" x14ac:dyDescent="0.25">
      <c r="I232" s="74"/>
      <c r="M232" s="77"/>
    </row>
    <row r="233" spans="9:13" x14ac:dyDescent="0.25">
      <c r="I233" s="74"/>
      <c r="M233" s="77"/>
    </row>
    <row r="234" spans="9:13" x14ac:dyDescent="0.25">
      <c r="I234" s="74"/>
      <c r="M234" s="77"/>
    </row>
    <row r="235" spans="9:13" x14ac:dyDescent="0.25">
      <c r="I235" s="74"/>
      <c r="M235" s="77"/>
    </row>
    <row r="236" spans="9:13" x14ac:dyDescent="0.25">
      <c r="I236" s="74"/>
      <c r="M236" s="77"/>
    </row>
    <row r="237" spans="9:13" x14ac:dyDescent="0.25">
      <c r="I237" s="74"/>
      <c r="M237" s="77"/>
    </row>
    <row r="238" spans="9:13" x14ac:dyDescent="0.25">
      <c r="I238" s="74"/>
      <c r="M238" s="77"/>
    </row>
    <row r="239" spans="9:13" x14ac:dyDescent="0.25">
      <c r="I239" s="74"/>
      <c r="M239" s="77"/>
    </row>
    <row r="240" spans="9:13" x14ac:dyDescent="0.25">
      <c r="I240" s="74"/>
      <c r="M240" s="77"/>
    </row>
    <row r="241" spans="9:13" x14ac:dyDescent="0.25">
      <c r="I241" s="74"/>
      <c r="M241" s="77"/>
    </row>
    <row r="242" spans="9:13" x14ac:dyDescent="0.25">
      <c r="I242" s="74"/>
      <c r="M242" s="77"/>
    </row>
    <row r="243" spans="9:13" x14ac:dyDescent="0.25">
      <c r="I243" s="74"/>
      <c r="M243" s="77"/>
    </row>
    <row r="244" spans="9:13" x14ac:dyDescent="0.25">
      <c r="I244" s="74"/>
      <c r="M244" s="77"/>
    </row>
    <row r="245" spans="9:13" x14ac:dyDescent="0.25">
      <c r="I245" s="74"/>
      <c r="M245" s="77"/>
    </row>
    <row r="246" spans="9:13" x14ac:dyDescent="0.25">
      <c r="I246" s="74"/>
      <c r="M246" s="77"/>
    </row>
    <row r="247" spans="9:13" x14ac:dyDescent="0.25">
      <c r="I247" s="74"/>
      <c r="M247" s="77"/>
    </row>
    <row r="248" spans="9:13" x14ac:dyDescent="0.25">
      <c r="I248" s="74"/>
      <c r="M248" s="77"/>
    </row>
    <row r="249" spans="9:13" x14ac:dyDescent="0.25">
      <c r="I249" s="74"/>
      <c r="M249" s="77"/>
    </row>
    <row r="250" spans="9:13" x14ac:dyDescent="0.25">
      <c r="I250" s="74"/>
      <c r="M250" s="77"/>
    </row>
    <row r="251" spans="9:13" x14ac:dyDescent="0.25">
      <c r="I251" s="74"/>
      <c r="M251" s="77"/>
    </row>
    <row r="252" spans="9:13" x14ac:dyDescent="0.25">
      <c r="I252" s="74"/>
      <c r="M252" s="77"/>
    </row>
    <row r="253" spans="9:13" x14ac:dyDescent="0.25">
      <c r="I253" s="74"/>
      <c r="M253" s="77"/>
    </row>
    <row r="254" spans="9:13" x14ac:dyDescent="0.25">
      <c r="I254" s="74"/>
      <c r="M254" s="77"/>
    </row>
    <row r="255" spans="9:13" x14ac:dyDescent="0.25">
      <c r="I255" s="74"/>
      <c r="M255" s="77"/>
    </row>
    <row r="256" spans="9:13" x14ac:dyDescent="0.25">
      <c r="I256" s="74"/>
      <c r="M256" s="77"/>
    </row>
    <row r="257" spans="9:13" x14ac:dyDescent="0.25">
      <c r="I257" s="74"/>
      <c r="M257" s="77"/>
    </row>
    <row r="258" spans="9:13" x14ac:dyDescent="0.25">
      <c r="I258" s="74"/>
      <c r="M258" s="77"/>
    </row>
    <row r="259" spans="9:13" x14ac:dyDescent="0.25">
      <c r="I259" s="74"/>
      <c r="M259" s="77"/>
    </row>
    <row r="260" spans="9:13" x14ac:dyDescent="0.25">
      <c r="I260" s="74"/>
      <c r="M260" s="77"/>
    </row>
    <row r="261" spans="9:13" x14ac:dyDescent="0.25">
      <c r="I261" s="74"/>
      <c r="M261" s="77"/>
    </row>
    <row r="262" spans="9:13" x14ac:dyDescent="0.25">
      <c r="I262" s="74"/>
      <c r="M262" s="77"/>
    </row>
    <row r="263" spans="9:13" x14ac:dyDescent="0.25">
      <c r="I263" s="74"/>
      <c r="M263" s="77"/>
    </row>
    <row r="264" spans="9:13" x14ac:dyDescent="0.25">
      <c r="I264" s="74"/>
      <c r="M264" s="77"/>
    </row>
    <row r="265" spans="9:13" x14ac:dyDescent="0.25">
      <c r="I265" s="74"/>
      <c r="M265" s="77"/>
    </row>
    <row r="266" spans="9:13" x14ac:dyDescent="0.25">
      <c r="I266" s="74"/>
      <c r="M266" s="77"/>
    </row>
    <row r="267" spans="9:13" x14ac:dyDescent="0.25">
      <c r="I267" s="74"/>
      <c r="M267" s="77"/>
    </row>
    <row r="268" spans="9:13" x14ac:dyDescent="0.25">
      <c r="I268" s="74"/>
      <c r="M268" s="77"/>
    </row>
    <row r="269" spans="9:13" x14ac:dyDescent="0.25">
      <c r="I269" s="74"/>
      <c r="M269" s="77"/>
    </row>
    <row r="270" spans="9:13" x14ac:dyDescent="0.25">
      <c r="I270" s="74"/>
      <c r="M270" s="77"/>
    </row>
    <row r="271" spans="9:13" x14ac:dyDescent="0.25">
      <c r="I271" s="74"/>
      <c r="M271" s="77"/>
    </row>
    <row r="272" spans="9:13" x14ac:dyDescent="0.25">
      <c r="I272" s="74"/>
      <c r="M272" s="77"/>
    </row>
    <row r="273" spans="9:13" x14ac:dyDescent="0.25">
      <c r="I273" s="74"/>
      <c r="M273" s="77"/>
    </row>
    <row r="274" spans="9:13" x14ac:dyDescent="0.25">
      <c r="I274" s="74"/>
      <c r="M274" s="77"/>
    </row>
    <row r="275" spans="9:13" x14ac:dyDescent="0.25">
      <c r="I275" s="74"/>
      <c r="M275" s="77"/>
    </row>
    <row r="276" spans="9:13" x14ac:dyDescent="0.25">
      <c r="I276" s="74"/>
      <c r="M276" s="77"/>
    </row>
    <row r="277" spans="9:13" x14ac:dyDescent="0.25">
      <c r="I277" s="74"/>
      <c r="M277" s="77"/>
    </row>
    <row r="278" spans="9:13" x14ac:dyDescent="0.25">
      <c r="I278" s="74"/>
      <c r="M278" s="77"/>
    </row>
    <row r="279" spans="9:13" x14ac:dyDescent="0.25">
      <c r="I279" s="74"/>
      <c r="M279" s="77"/>
    </row>
    <row r="280" spans="9:13" x14ac:dyDescent="0.25">
      <c r="I280" s="74"/>
      <c r="M280" s="77"/>
    </row>
    <row r="281" spans="9:13" x14ac:dyDescent="0.25">
      <c r="I281" s="74"/>
      <c r="M281" s="77"/>
    </row>
    <row r="282" spans="9:13" x14ac:dyDescent="0.25">
      <c r="I282" s="74"/>
      <c r="M282" s="77"/>
    </row>
    <row r="283" spans="9:13" x14ac:dyDescent="0.25">
      <c r="I283" s="74"/>
      <c r="M283" s="77"/>
    </row>
    <row r="284" spans="9:13" x14ac:dyDescent="0.25">
      <c r="I284" s="74"/>
      <c r="M284" s="77"/>
    </row>
    <row r="285" spans="9:13" x14ac:dyDescent="0.25">
      <c r="I285" s="74"/>
      <c r="M285" s="77"/>
    </row>
    <row r="286" spans="9:13" x14ac:dyDescent="0.25">
      <c r="I286" s="74"/>
      <c r="M286" s="77"/>
    </row>
    <row r="287" spans="9:13" x14ac:dyDescent="0.25">
      <c r="I287" s="74"/>
      <c r="M287" s="77"/>
    </row>
    <row r="288" spans="9:13" x14ac:dyDescent="0.25">
      <c r="I288" s="74"/>
      <c r="M288" s="77"/>
    </row>
    <row r="289" spans="9:13" x14ac:dyDescent="0.25">
      <c r="I289" s="74"/>
      <c r="M289" s="77"/>
    </row>
    <row r="290" spans="9:13" x14ac:dyDescent="0.25">
      <c r="I290" s="74"/>
      <c r="M290" s="77"/>
    </row>
    <row r="291" spans="9:13" x14ac:dyDescent="0.25">
      <c r="I291" s="74"/>
      <c r="M291" s="77"/>
    </row>
    <row r="292" spans="9:13" x14ac:dyDescent="0.25">
      <c r="I292" s="74"/>
      <c r="M292" s="77"/>
    </row>
    <row r="293" spans="9:13" x14ac:dyDescent="0.25">
      <c r="I293" s="74"/>
      <c r="M293" s="77"/>
    </row>
    <row r="294" spans="9:13" x14ac:dyDescent="0.25">
      <c r="I294" s="74"/>
      <c r="M294" s="77"/>
    </row>
    <row r="295" spans="9:13" x14ac:dyDescent="0.25">
      <c r="I295" s="74"/>
      <c r="M295" s="77"/>
    </row>
    <row r="296" spans="9:13" x14ac:dyDescent="0.25">
      <c r="I296" s="74"/>
      <c r="M296" s="77"/>
    </row>
    <row r="297" spans="9:13" x14ac:dyDescent="0.25">
      <c r="I297" s="74"/>
      <c r="M297" s="77"/>
    </row>
    <row r="298" spans="9:13" x14ac:dyDescent="0.25">
      <c r="I298" s="74"/>
      <c r="M298" s="77"/>
    </row>
    <row r="299" spans="9:13" x14ac:dyDescent="0.25">
      <c r="I299" s="74"/>
      <c r="M299" s="77"/>
    </row>
    <row r="300" spans="9:13" x14ac:dyDescent="0.25">
      <c r="I300" s="74"/>
      <c r="M300" s="77"/>
    </row>
    <row r="301" spans="9:13" x14ac:dyDescent="0.25">
      <c r="I301" s="74"/>
      <c r="M301" s="77"/>
    </row>
    <row r="302" spans="9:13" x14ac:dyDescent="0.25">
      <c r="I302" s="74"/>
      <c r="M302" s="77"/>
    </row>
    <row r="303" spans="9:13" x14ac:dyDescent="0.25">
      <c r="I303" s="74"/>
      <c r="M303" s="77"/>
    </row>
    <row r="304" spans="9:13" x14ac:dyDescent="0.25">
      <c r="I304" s="74"/>
      <c r="M304" s="77"/>
    </row>
    <row r="305" spans="9:13" x14ac:dyDescent="0.25">
      <c r="I305" s="74"/>
      <c r="M305" s="77"/>
    </row>
    <row r="306" spans="9:13" x14ac:dyDescent="0.25">
      <c r="I306" s="74"/>
      <c r="M306" s="77"/>
    </row>
    <row r="307" spans="9:13" x14ac:dyDescent="0.25">
      <c r="I307" s="74"/>
      <c r="M307" s="77"/>
    </row>
    <row r="308" spans="9:13" x14ac:dyDescent="0.25">
      <c r="I308" s="74"/>
      <c r="M308" s="77"/>
    </row>
    <row r="309" spans="9:13" x14ac:dyDescent="0.25">
      <c r="I309" s="74"/>
      <c r="M309" s="77"/>
    </row>
    <row r="310" spans="9:13" x14ac:dyDescent="0.25">
      <c r="I310" s="74"/>
      <c r="M310" s="77"/>
    </row>
    <row r="311" spans="9:13" x14ac:dyDescent="0.25">
      <c r="I311" s="74"/>
      <c r="M311" s="77"/>
    </row>
    <row r="312" spans="9:13" x14ac:dyDescent="0.25">
      <c r="I312" s="74"/>
      <c r="M312" s="77"/>
    </row>
    <row r="313" spans="9:13" x14ac:dyDescent="0.25">
      <c r="I313" s="74"/>
      <c r="M313" s="77"/>
    </row>
    <row r="314" spans="9:13" x14ac:dyDescent="0.25">
      <c r="I314" s="74"/>
      <c r="M314" s="77"/>
    </row>
    <row r="315" spans="9:13" x14ac:dyDescent="0.25">
      <c r="I315" s="74"/>
      <c r="M315" s="77"/>
    </row>
    <row r="316" spans="9:13" x14ac:dyDescent="0.25">
      <c r="I316" s="74"/>
      <c r="M316" s="77"/>
    </row>
    <row r="317" spans="9:13" x14ac:dyDescent="0.25">
      <c r="I317" s="74"/>
      <c r="M317" s="77"/>
    </row>
    <row r="318" spans="9:13" x14ac:dyDescent="0.25">
      <c r="I318" s="74"/>
      <c r="M318" s="77"/>
    </row>
    <row r="319" spans="9:13" x14ac:dyDescent="0.25">
      <c r="I319" s="74"/>
      <c r="M319" s="77"/>
    </row>
    <row r="320" spans="9:13" x14ac:dyDescent="0.25">
      <c r="I320" s="74"/>
      <c r="M320" s="77"/>
    </row>
    <row r="321" spans="9:13" x14ac:dyDescent="0.25">
      <c r="I321" s="74"/>
      <c r="M321" s="77"/>
    </row>
    <row r="322" spans="9:13" x14ac:dyDescent="0.25">
      <c r="I322" s="74"/>
      <c r="M322" s="77"/>
    </row>
    <row r="323" spans="9:13" x14ac:dyDescent="0.25">
      <c r="I323" s="74"/>
      <c r="M323" s="77"/>
    </row>
    <row r="324" spans="9:13" x14ac:dyDescent="0.25">
      <c r="I324" s="74"/>
      <c r="M324" s="77"/>
    </row>
    <row r="325" spans="9:13" x14ac:dyDescent="0.25">
      <c r="I325" s="74"/>
      <c r="M325" s="77"/>
    </row>
    <row r="326" spans="9:13" x14ac:dyDescent="0.25">
      <c r="I326" s="74"/>
      <c r="M326" s="77"/>
    </row>
    <row r="327" spans="9:13" x14ac:dyDescent="0.25">
      <c r="I327" s="74"/>
      <c r="M327" s="77"/>
    </row>
    <row r="328" spans="9:13" x14ac:dyDescent="0.25">
      <c r="I328" s="74"/>
      <c r="M328" s="77"/>
    </row>
    <row r="329" spans="9:13" x14ac:dyDescent="0.25">
      <c r="I329" s="74"/>
      <c r="M329" s="77"/>
    </row>
    <row r="330" spans="9:13" x14ac:dyDescent="0.25">
      <c r="I330" s="74"/>
      <c r="M330" s="77"/>
    </row>
    <row r="331" spans="9:13" x14ac:dyDescent="0.25">
      <c r="I331" s="74"/>
      <c r="M331" s="77"/>
    </row>
    <row r="332" spans="9:13" x14ac:dyDescent="0.25">
      <c r="I332" s="74"/>
      <c r="M332" s="77"/>
    </row>
    <row r="333" spans="9:13" x14ac:dyDescent="0.25">
      <c r="I333" s="74"/>
      <c r="M333" s="77"/>
    </row>
    <row r="334" spans="9:13" x14ac:dyDescent="0.25">
      <c r="I334" s="74"/>
      <c r="M334" s="77"/>
    </row>
    <row r="335" spans="9:13" x14ac:dyDescent="0.25">
      <c r="I335" s="74"/>
      <c r="M335" s="77"/>
    </row>
    <row r="336" spans="9:13" x14ac:dyDescent="0.25">
      <c r="I336" s="74"/>
      <c r="M336" s="77"/>
    </row>
    <row r="337" spans="9:13" x14ac:dyDescent="0.25">
      <c r="I337" s="74"/>
      <c r="M337" s="77"/>
    </row>
    <row r="338" spans="9:13" x14ac:dyDescent="0.25">
      <c r="I338" s="74"/>
      <c r="M338" s="77"/>
    </row>
    <row r="339" spans="9:13" x14ac:dyDescent="0.25">
      <c r="I339" s="74"/>
      <c r="M339" s="77"/>
    </row>
    <row r="340" spans="9:13" x14ac:dyDescent="0.25">
      <c r="I340" s="74"/>
      <c r="M340" s="77"/>
    </row>
    <row r="341" spans="9:13" x14ac:dyDescent="0.25">
      <c r="I341" s="74"/>
      <c r="M341" s="77"/>
    </row>
    <row r="342" spans="9:13" x14ac:dyDescent="0.25">
      <c r="I342" s="74"/>
      <c r="M342" s="77"/>
    </row>
    <row r="343" spans="9:13" x14ac:dyDescent="0.25">
      <c r="I343" s="74"/>
      <c r="M343" s="77"/>
    </row>
    <row r="344" spans="9:13" x14ac:dyDescent="0.25">
      <c r="I344" s="74"/>
      <c r="M344" s="77"/>
    </row>
    <row r="345" spans="9:13" x14ac:dyDescent="0.25">
      <c r="I345" s="74"/>
      <c r="M345" s="77"/>
    </row>
    <row r="346" spans="9:13" x14ac:dyDescent="0.25">
      <c r="I346" s="74"/>
      <c r="M346" s="77"/>
    </row>
    <row r="347" spans="9:13" x14ac:dyDescent="0.25">
      <c r="I347" s="74"/>
      <c r="M347" s="77"/>
    </row>
    <row r="348" spans="9:13" x14ac:dyDescent="0.25">
      <c r="I348" s="74"/>
      <c r="M348" s="77"/>
    </row>
    <row r="349" spans="9:13" x14ac:dyDescent="0.25">
      <c r="I349" s="74"/>
      <c r="M349" s="77"/>
    </row>
    <row r="350" spans="9:13" x14ac:dyDescent="0.25">
      <c r="I350" s="74"/>
      <c r="M350" s="77"/>
    </row>
    <row r="351" spans="9:13" x14ac:dyDescent="0.25">
      <c r="I351" s="74"/>
      <c r="M351" s="77"/>
    </row>
    <row r="352" spans="9:13" x14ac:dyDescent="0.25">
      <c r="I352" s="74"/>
      <c r="M352" s="77"/>
    </row>
    <row r="353" spans="9:13" x14ac:dyDescent="0.25">
      <c r="I353" s="74"/>
      <c r="M353" s="77"/>
    </row>
    <row r="354" spans="9:13" x14ac:dyDescent="0.25">
      <c r="I354" s="74"/>
      <c r="M354" s="77"/>
    </row>
    <row r="355" spans="9:13" x14ac:dyDescent="0.25">
      <c r="I355" s="74"/>
      <c r="M355" s="77"/>
    </row>
    <row r="356" spans="9:13" x14ac:dyDescent="0.25">
      <c r="I356" s="74"/>
      <c r="M356" s="77"/>
    </row>
    <row r="357" spans="9:13" x14ac:dyDescent="0.25">
      <c r="I357" s="74"/>
      <c r="M357" s="77"/>
    </row>
    <row r="358" spans="9:13" x14ac:dyDescent="0.25">
      <c r="I358" s="74"/>
      <c r="M358" s="77"/>
    </row>
    <row r="359" spans="9:13" x14ac:dyDescent="0.25">
      <c r="I359" s="74"/>
      <c r="M359" s="77"/>
    </row>
    <row r="360" spans="9:13" x14ac:dyDescent="0.25">
      <c r="I360" s="74"/>
      <c r="M360" s="77"/>
    </row>
    <row r="361" spans="9:13" x14ac:dyDescent="0.25">
      <c r="I361" s="74"/>
      <c r="M361" s="77"/>
    </row>
    <row r="362" spans="9:13" x14ac:dyDescent="0.25">
      <c r="I362" s="74"/>
      <c r="M362" s="77"/>
    </row>
    <row r="363" spans="9:13" x14ac:dyDescent="0.25">
      <c r="I363" s="74"/>
      <c r="M363" s="77"/>
    </row>
    <row r="364" spans="9:13" x14ac:dyDescent="0.25">
      <c r="I364" s="74"/>
      <c r="M364" s="77"/>
    </row>
    <row r="365" spans="9:13" x14ac:dyDescent="0.25">
      <c r="I365" s="74"/>
      <c r="M365" s="77"/>
    </row>
    <row r="366" spans="9:13" x14ac:dyDescent="0.25">
      <c r="I366" s="74"/>
      <c r="M366" s="77"/>
    </row>
    <row r="367" spans="9:13" x14ac:dyDescent="0.25">
      <c r="I367" s="74"/>
      <c r="M367" s="77"/>
    </row>
    <row r="368" spans="9:13" x14ac:dyDescent="0.25">
      <c r="I368" s="74"/>
      <c r="M368" s="77"/>
    </row>
    <row r="369" spans="9:13" x14ac:dyDescent="0.25">
      <c r="I369" s="74"/>
      <c r="M369" s="77"/>
    </row>
    <row r="370" spans="9:13" x14ac:dyDescent="0.25">
      <c r="I370" s="74"/>
      <c r="M370" s="77"/>
    </row>
    <row r="371" spans="9:13" x14ac:dyDescent="0.25">
      <c r="I371" s="74"/>
      <c r="M371" s="77"/>
    </row>
    <row r="372" spans="9:13" x14ac:dyDescent="0.25">
      <c r="I372" s="74"/>
      <c r="M372" s="77"/>
    </row>
    <row r="373" spans="9:13" x14ac:dyDescent="0.25">
      <c r="I373" s="74"/>
      <c r="M373" s="77"/>
    </row>
    <row r="374" spans="9:13" x14ac:dyDescent="0.25">
      <c r="I374" s="74"/>
      <c r="M374" s="77"/>
    </row>
    <row r="375" spans="9:13" x14ac:dyDescent="0.25">
      <c r="I375" s="74"/>
      <c r="M375" s="77"/>
    </row>
    <row r="376" spans="9:13" x14ac:dyDescent="0.25">
      <c r="I376" s="74"/>
      <c r="M376" s="77"/>
    </row>
    <row r="377" spans="9:13" x14ac:dyDescent="0.25">
      <c r="I377" s="74"/>
      <c r="M377" s="77"/>
    </row>
    <row r="378" spans="9:13" x14ac:dyDescent="0.25">
      <c r="I378" s="74"/>
      <c r="M378" s="77"/>
    </row>
    <row r="379" spans="9:13" x14ac:dyDescent="0.25">
      <c r="I379" s="74"/>
      <c r="M379" s="77"/>
    </row>
    <row r="380" spans="9:13" x14ac:dyDescent="0.25">
      <c r="I380" s="74"/>
      <c r="M380" s="77"/>
    </row>
    <row r="381" spans="9:13" x14ac:dyDescent="0.25">
      <c r="I381" s="74"/>
      <c r="M381" s="77"/>
    </row>
    <row r="382" spans="9:13" x14ac:dyDescent="0.25">
      <c r="I382" s="74"/>
      <c r="M382" s="77"/>
    </row>
    <row r="383" spans="9:13" x14ac:dyDescent="0.25">
      <c r="I383" s="74"/>
      <c r="M383" s="77"/>
    </row>
    <row r="384" spans="9:13" x14ac:dyDescent="0.25">
      <c r="I384" s="74"/>
      <c r="M384" s="77"/>
    </row>
    <row r="385" spans="9:13" x14ac:dyDescent="0.25">
      <c r="I385" s="74"/>
      <c r="M385" s="77"/>
    </row>
    <row r="386" spans="9:13" x14ac:dyDescent="0.25">
      <c r="I386" s="74"/>
      <c r="M386" s="77"/>
    </row>
    <row r="387" spans="9:13" x14ac:dyDescent="0.25">
      <c r="I387" s="74"/>
      <c r="M387" s="77"/>
    </row>
    <row r="388" spans="9:13" x14ac:dyDescent="0.25">
      <c r="I388" s="74"/>
      <c r="M388" s="77"/>
    </row>
    <row r="389" spans="9:13" x14ac:dyDescent="0.25">
      <c r="I389" s="74"/>
      <c r="M389" s="77"/>
    </row>
    <row r="390" spans="9:13" x14ac:dyDescent="0.25">
      <c r="I390" s="74"/>
      <c r="M390" s="77"/>
    </row>
    <row r="391" spans="9:13" x14ac:dyDescent="0.25">
      <c r="I391" s="74"/>
      <c r="M391" s="77"/>
    </row>
    <row r="392" spans="9:13" x14ac:dyDescent="0.25">
      <c r="I392" s="74"/>
      <c r="M392" s="77"/>
    </row>
    <row r="393" spans="9:13" x14ac:dyDescent="0.25">
      <c r="I393" s="74"/>
      <c r="M393" s="77"/>
    </row>
    <row r="394" spans="9:13" x14ac:dyDescent="0.25">
      <c r="I394" s="74"/>
      <c r="M394" s="77"/>
    </row>
    <row r="395" spans="9:13" x14ac:dyDescent="0.25">
      <c r="I395" s="74"/>
      <c r="M395" s="77"/>
    </row>
    <row r="396" spans="9:13" x14ac:dyDescent="0.25">
      <c r="I396" s="74"/>
      <c r="M396" s="77"/>
    </row>
    <row r="397" spans="9:13" x14ac:dyDescent="0.25">
      <c r="I397" s="74"/>
      <c r="M397" s="77"/>
    </row>
    <row r="398" spans="9:13" x14ac:dyDescent="0.25">
      <c r="I398" s="74"/>
      <c r="M398" s="77"/>
    </row>
    <row r="399" spans="9:13" x14ac:dyDescent="0.25">
      <c r="I399" s="74"/>
      <c r="M399" s="77"/>
    </row>
    <row r="400" spans="9:13" x14ac:dyDescent="0.25">
      <c r="I400" s="74"/>
      <c r="M400" s="77"/>
    </row>
    <row r="401" spans="9:13" x14ac:dyDescent="0.25">
      <c r="I401" s="74"/>
      <c r="M401" s="77"/>
    </row>
    <row r="402" spans="9:13" x14ac:dyDescent="0.25">
      <c r="I402" s="74"/>
      <c r="M402" s="77"/>
    </row>
    <row r="403" spans="9:13" x14ac:dyDescent="0.25">
      <c r="I403" s="74"/>
      <c r="M403" s="77"/>
    </row>
    <row r="404" spans="9:13" x14ac:dyDescent="0.25">
      <c r="I404" s="74"/>
      <c r="M404" s="77"/>
    </row>
    <row r="405" spans="9:13" x14ac:dyDescent="0.25">
      <c r="I405" s="74"/>
      <c r="M405" s="77"/>
    </row>
    <row r="406" spans="9:13" x14ac:dyDescent="0.25">
      <c r="I406" s="74"/>
      <c r="M406" s="77"/>
    </row>
    <row r="407" spans="9:13" x14ac:dyDescent="0.25">
      <c r="I407" s="74"/>
      <c r="M407" s="77"/>
    </row>
    <row r="408" spans="9:13" x14ac:dyDescent="0.25">
      <c r="I408" s="74"/>
      <c r="M408" s="77"/>
    </row>
    <row r="409" spans="9:13" x14ac:dyDescent="0.25">
      <c r="I409" s="74"/>
      <c r="M409" s="77"/>
    </row>
    <row r="410" spans="9:13" x14ac:dyDescent="0.25">
      <c r="I410" s="74"/>
      <c r="M410" s="77"/>
    </row>
    <row r="411" spans="9:13" x14ac:dyDescent="0.25">
      <c r="I411" s="74"/>
      <c r="M411" s="77"/>
    </row>
    <row r="412" spans="9:13" x14ac:dyDescent="0.25">
      <c r="I412" s="74"/>
      <c r="M412" s="77"/>
    </row>
    <row r="413" spans="9:13" x14ac:dyDescent="0.25">
      <c r="I413" s="74"/>
      <c r="M413" s="77"/>
    </row>
    <row r="414" spans="9:13" x14ac:dyDescent="0.25">
      <c r="I414" s="74"/>
      <c r="M414" s="77"/>
    </row>
    <row r="415" spans="9:13" x14ac:dyDescent="0.25">
      <c r="I415" s="74"/>
      <c r="M415" s="77"/>
    </row>
    <row r="416" spans="9:13" x14ac:dyDescent="0.25">
      <c r="I416" s="74"/>
      <c r="M416" s="77"/>
    </row>
    <row r="417" spans="9:13" x14ac:dyDescent="0.25">
      <c r="I417" s="74"/>
      <c r="M417" s="77"/>
    </row>
    <row r="418" spans="9:13" x14ac:dyDescent="0.25">
      <c r="I418" s="74"/>
      <c r="M418" s="77"/>
    </row>
    <row r="419" spans="9:13" x14ac:dyDescent="0.25">
      <c r="I419" s="74"/>
      <c r="M419" s="77"/>
    </row>
    <row r="420" spans="9:13" x14ac:dyDescent="0.25">
      <c r="I420" s="74"/>
      <c r="M420" s="77"/>
    </row>
    <row r="421" spans="9:13" x14ac:dyDescent="0.25">
      <c r="I421" s="74"/>
      <c r="M421" s="77"/>
    </row>
    <row r="422" spans="9:13" x14ac:dyDescent="0.25">
      <c r="I422" s="74"/>
      <c r="M422" s="77"/>
    </row>
    <row r="423" spans="9:13" x14ac:dyDescent="0.25">
      <c r="I423" s="74"/>
      <c r="M423" s="77"/>
    </row>
    <row r="424" spans="9:13" x14ac:dyDescent="0.25">
      <c r="I424" s="74"/>
      <c r="M424" s="77"/>
    </row>
    <row r="425" spans="9:13" x14ac:dyDescent="0.25">
      <c r="I425" s="74"/>
      <c r="M425" s="77"/>
    </row>
    <row r="426" spans="9:13" x14ac:dyDescent="0.25">
      <c r="I426" s="74"/>
      <c r="M426" s="77"/>
    </row>
    <row r="427" spans="9:13" x14ac:dyDescent="0.25">
      <c r="I427" s="74"/>
      <c r="M427" s="77"/>
    </row>
    <row r="428" spans="9:13" x14ac:dyDescent="0.25">
      <c r="I428" s="74"/>
      <c r="M428" s="77"/>
    </row>
    <row r="429" spans="9:13" x14ac:dyDescent="0.25">
      <c r="I429" s="74"/>
      <c r="M429" s="77"/>
    </row>
    <row r="430" spans="9:13" x14ac:dyDescent="0.25">
      <c r="I430" s="74"/>
      <c r="M430" s="77"/>
    </row>
    <row r="431" spans="9:13" x14ac:dyDescent="0.25">
      <c r="I431" s="74"/>
      <c r="M431" s="77"/>
    </row>
    <row r="432" spans="9:13" x14ac:dyDescent="0.25">
      <c r="I432" s="74"/>
      <c r="M432" s="77"/>
    </row>
    <row r="433" spans="9:13" x14ac:dyDescent="0.25">
      <c r="I433" s="74"/>
      <c r="M433" s="77"/>
    </row>
    <row r="434" spans="9:13" x14ac:dyDescent="0.25">
      <c r="I434" s="74"/>
      <c r="M434" s="77"/>
    </row>
    <row r="435" spans="9:13" x14ac:dyDescent="0.25">
      <c r="I435" s="74"/>
      <c r="M435" s="77"/>
    </row>
    <row r="436" spans="9:13" x14ac:dyDescent="0.25">
      <c r="I436" s="74"/>
      <c r="M436" s="77"/>
    </row>
    <row r="437" spans="9:13" x14ac:dyDescent="0.25">
      <c r="I437" s="74"/>
      <c r="M437" s="77"/>
    </row>
    <row r="438" spans="9:13" x14ac:dyDescent="0.25">
      <c r="I438" s="74"/>
      <c r="M438" s="77"/>
    </row>
    <row r="439" spans="9:13" x14ac:dyDescent="0.25">
      <c r="I439" s="74"/>
      <c r="M439" s="77"/>
    </row>
    <row r="440" spans="9:13" x14ac:dyDescent="0.25">
      <c r="I440" s="74"/>
      <c r="M440" s="77"/>
    </row>
    <row r="441" spans="9:13" x14ac:dyDescent="0.25">
      <c r="I441" s="74"/>
      <c r="M441" s="77"/>
    </row>
    <row r="442" spans="9:13" x14ac:dyDescent="0.25">
      <c r="I442" s="74"/>
      <c r="M442" s="77"/>
    </row>
    <row r="443" spans="9:13" x14ac:dyDescent="0.25">
      <c r="I443" s="74"/>
      <c r="M443" s="77"/>
    </row>
    <row r="444" spans="9:13" x14ac:dyDescent="0.25">
      <c r="I444" s="74"/>
      <c r="M444" s="77"/>
    </row>
    <row r="445" spans="9:13" x14ac:dyDescent="0.25">
      <c r="I445" s="74"/>
      <c r="M445" s="77"/>
    </row>
    <row r="446" spans="9:13" x14ac:dyDescent="0.25">
      <c r="I446" s="74"/>
      <c r="M446" s="77"/>
    </row>
    <row r="447" spans="9:13" x14ac:dyDescent="0.25">
      <c r="I447" s="74"/>
      <c r="M447" s="77"/>
    </row>
    <row r="448" spans="9:13" x14ac:dyDescent="0.25">
      <c r="I448" s="74"/>
      <c r="M448" s="77"/>
    </row>
    <row r="449" spans="9:13" x14ac:dyDescent="0.25">
      <c r="I449" s="74"/>
      <c r="M449" s="77"/>
    </row>
    <row r="450" spans="9:13" x14ac:dyDescent="0.25">
      <c r="I450" s="74"/>
      <c r="M450" s="77"/>
    </row>
    <row r="451" spans="9:13" x14ac:dyDescent="0.25">
      <c r="I451" s="74"/>
      <c r="M451" s="77"/>
    </row>
    <row r="452" spans="9:13" x14ac:dyDescent="0.25">
      <c r="I452" s="74"/>
      <c r="M452" s="77"/>
    </row>
    <row r="453" spans="9:13" x14ac:dyDescent="0.25">
      <c r="I453" s="74"/>
      <c r="M453" s="77"/>
    </row>
    <row r="454" spans="9:13" x14ac:dyDescent="0.25">
      <c r="I454" s="74"/>
      <c r="M454" s="77"/>
    </row>
    <row r="455" spans="9:13" x14ac:dyDescent="0.25">
      <c r="I455" s="74"/>
      <c r="M455" s="77"/>
    </row>
    <row r="456" spans="9:13" x14ac:dyDescent="0.25">
      <c r="I456" s="74"/>
      <c r="M456" s="77"/>
    </row>
    <row r="457" spans="9:13" x14ac:dyDescent="0.25">
      <c r="I457" s="74"/>
      <c r="M457" s="77"/>
    </row>
    <row r="458" spans="9:13" x14ac:dyDescent="0.25">
      <c r="I458" s="74"/>
      <c r="M458" s="77"/>
    </row>
    <row r="459" spans="9:13" x14ac:dyDescent="0.25">
      <c r="I459" s="74"/>
      <c r="M459" s="77"/>
    </row>
    <row r="460" spans="9:13" x14ac:dyDescent="0.25">
      <c r="I460" s="74"/>
      <c r="M460" s="77"/>
    </row>
    <row r="461" spans="9:13" x14ac:dyDescent="0.25">
      <c r="I461" s="74"/>
      <c r="M461" s="77"/>
    </row>
    <row r="462" spans="9:13" x14ac:dyDescent="0.25">
      <c r="I462" s="74"/>
      <c r="M462" s="77"/>
    </row>
    <row r="463" spans="9:13" x14ac:dyDescent="0.25">
      <c r="I463" s="74"/>
      <c r="M463" s="77"/>
    </row>
    <row r="464" spans="9:13" x14ac:dyDescent="0.25">
      <c r="I464" s="74"/>
      <c r="M464" s="77"/>
    </row>
    <row r="465" spans="9:13" x14ac:dyDescent="0.25">
      <c r="I465" s="74"/>
      <c r="M465" s="77"/>
    </row>
    <row r="466" spans="9:13" x14ac:dyDescent="0.25">
      <c r="I466" s="74"/>
      <c r="M466" s="77"/>
    </row>
    <row r="467" spans="9:13" x14ac:dyDescent="0.25">
      <c r="I467" s="74"/>
      <c r="M467" s="77"/>
    </row>
    <row r="468" spans="9:13" x14ac:dyDescent="0.25">
      <c r="I468" s="74"/>
      <c r="M468" s="77"/>
    </row>
    <row r="469" spans="9:13" x14ac:dyDescent="0.25">
      <c r="I469" s="74"/>
      <c r="M469" s="77"/>
    </row>
    <row r="470" spans="9:13" x14ac:dyDescent="0.25">
      <c r="I470" s="74"/>
      <c r="M470" s="77"/>
    </row>
    <row r="471" spans="9:13" x14ac:dyDescent="0.25">
      <c r="I471" s="74"/>
      <c r="M471" s="77"/>
    </row>
    <row r="472" spans="9:13" x14ac:dyDescent="0.25">
      <c r="I472" s="74"/>
      <c r="M472" s="77"/>
    </row>
    <row r="473" spans="9:13" x14ac:dyDescent="0.25">
      <c r="I473" s="74"/>
      <c r="M473" s="77"/>
    </row>
    <row r="474" spans="9:13" x14ac:dyDescent="0.25">
      <c r="I474" s="74"/>
      <c r="M474" s="77"/>
    </row>
    <row r="475" spans="9:13" x14ac:dyDescent="0.25">
      <c r="I475" s="74"/>
      <c r="M475" s="77"/>
    </row>
    <row r="476" spans="9:13" x14ac:dyDescent="0.25">
      <c r="I476" s="74"/>
      <c r="M476" s="77"/>
    </row>
    <row r="477" spans="9:13" x14ac:dyDescent="0.25">
      <c r="I477" s="74"/>
      <c r="M477" s="77"/>
    </row>
    <row r="478" spans="9:13" x14ac:dyDescent="0.25">
      <c r="I478" s="74"/>
      <c r="M478" s="77"/>
    </row>
    <row r="479" spans="9:13" x14ac:dyDescent="0.25">
      <c r="I479" s="74"/>
      <c r="M479" s="77"/>
    </row>
    <row r="480" spans="9:13" x14ac:dyDescent="0.25">
      <c r="I480" s="74"/>
      <c r="M480" s="77"/>
    </row>
    <row r="481" spans="9:13" x14ac:dyDescent="0.25">
      <c r="I481" s="74"/>
      <c r="M481" s="77"/>
    </row>
    <row r="482" spans="9:13" x14ac:dyDescent="0.25">
      <c r="I482" s="74"/>
      <c r="M482" s="77"/>
    </row>
    <row r="483" spans="9:13" x14ac:dyDescent="0.25">
      <c r="I483" s="74"/>
      <c r="M483" s="77"/>
    </row>
    <row r="484" spans="9:13" x14ac:dyDescent="0.25">
      <c r="I484" s="74"/>
      <c r="M484" s="77"/>
    </row>
    <row r="485" spans="9:13" x14ac:dyDescent="0.25">
      <c r="I485" s="74"/>
      <c r="M485" s="77"/>
    </row>
    <row r="486" spans="9:13" x14ac:dyDescent="0.25">
      <c r="I486" s="74"/>
      <c r="M486" s="77"/>
    </row>
    <row r="487" spans="9:13" x14ac:dyDescent="0.25">
      <c r="I487" s="74"/>
      <c r="M487" s="77"/>
    </row>
    <row r="488" spans="9:13" x14ac:dyDescent="0.25">
      <c r="I488" s="74"/>
      <c r="M488" s="77"/>
    </row>
    <row r="489" spans="9:13" x14ac:dyDescent="0.25">
      <c r="I489" s="74"/>
      <c r="M489" s="77"/>
    </row>
    <row r="490" spans="9:13" x14ac:dyDescent="0.25">
      <c r="I490" s="74"/>
      <c r="M490" s="77"/>
    </row>
  </sheetData>
  <mergeCells count="66">
    <mergeCell ref="A50:C50"/>
    <mergeCell ref="A90:C90"/>
    <mergeCell ref="B179:C180"/>
    <mergeCell ref="B152:C153"/>
    <mergeCell ref="A95:C96"/>
    <mergeCell ref="A120:C121"/>
    <mergeCell ref="A141:C141"/>
    <mergeCell ref="A142:C142"/>
    <mergeCell ref="A118:C118"/>
    <mergeCell ref="A97:C97"/>
    <mergeCell ref="A98:C98"/>
    <mergeCell ref="A105:C105"/>
    <mergeCell ref="A143:C143"/>
    <mergeCell ref="A122:C122"/>
    <mergeCell ref="A93:C93"/>
    <mergeCell ref="A139:C139"/>
    <mergeCell ref="B189:E189"/>
    <mergeCell ref="B181:C181"/>
    <mergeCell ref="A144:C144"/>
    <mergeCell ref="A146:C146"/>
    <mergeCell ref="B154:C154"/>
    <mergeCell ref="B155:C155"/>
    <mergeCell ref="B156:C156"/>
    <mergeCell ref="B157:C157"/>
    <mergeCell ref="B168:C168"/>
    <mergeCell ref="A151:F151"/>
    <mergeCell ref="B182:C182"/>
    <mergeCell ref="B183:C183"/>
    <mergeCell ref="B184:C184"/>
    <mergeCell ref="B185:E185"/>
    <mergeCell ref="F152:G152"/>
    <mergeCell ref="F179:G179"/>
    <mergeCell ref="A140:C140"/>
    <mergeCell ref="A123:C123"/>
    <mergeCell ref="A131:C131"/>
    <mergeCell ref="A135:C135"/>
    <mergeCell ref="A137:C137"/>
    <mergeCell ref="A138:C138"/>
    <mergeCell ref="A45:C45"/>
    <mergeCell ref="A3:C4"/>
    <mergeCell ref="A5:C5"/>
    <mergeCell ref="A6:C6"/>
    <mergeCell ref="A41:C41"/>
    <mergeCell ref="A9:C9"/>
    <mergeCell ref="A10:C10"/>
    <mergeCell ref="A12:C12"/>
    <mergeCell ref="A19:C19"/>
    <mergeCell ref="A20:C20"/>
    <mergeCell ref="A25:C25"/>
    <mergeCell ref="A26:C26"/>
    <mergeCell ref="A28:C28"/>
    <mergeCell ref="A30:C30"/>
    <mergeCell ref="A37:C37"/>
    <mergeCell ref="A1:F1"/>
    <mergeCell ref="A39:C39"/>
    <mergeCell ref="A7:C7"/>
    <mergeCell ref="A2:G2"/>
    <mergeCell ref="A44:C44"/>
    <mergeCell ref="M74:N74"/>
    <mergeCell ref="M75:N75"/>
    <mergeCell ref="M104:N104"/>
    <mergeCell ref="F120:G120"/>
    <mergeCell ref="F3:G3"/>
    <mergeCell ref="F95:G95"/>
    <mergeCell ref="M31:N31"/>
    <mergeCell ref="M43:N43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I. II. a  III. zmena 2016</vt:lpstr>
      <vt:lpstr>'I. II. a  III. zmena 2016'!Názvy_tlače</vt:lpstr>
      <vt:lpstr>'I. II. a  III. zmena 2016'!Oblasť_tlače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Emília Škorníková</dc:creator>
  <cp:lastModifiedBy>MUDRÍK Štefan</cp:lastModifiedBy>
  <cp:lastPrinted>2016-11-28T12:29:17Z</cp:lastPrinted>
  <dcterms:created xsi:type="dcterms:W3CDTF">2012-10-17T17:30:13Z</dcterms:created>
  <dcterms:modified xsi:type="dcterms:W3CDTF">2016-11-29T13:33:09Z</dcterms:modified>
</cp:coreProperties>
</file>