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573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Sumar" sheetId="15" r:id="rId15"/>
  </sheets>
  <definedNames/>
  <calcPr fullCalcOnLoad="1"/>
</workbook>
</file>

<file path=xl/sharedStrings.xml><?xml version="1.0" encoding="utf-8"?>
<sst xmlns="http://schemas.openxmlformats.org/spreadsheetml/2006/main" count="1907" uniqueCount="743">
  <si>
    <t>PROGRAM 1:  Plánovanie, manažment a kontrola</t>
  </si>
  <si>
    <t>ekonomická klasifikácia</t>
  </si>
  <si>
    <t>Pod</t>
  </si>
  <si>
    <t>funkčná</t>
  </si>
  <si>
    <t>Bežné výdavky</t>
  </si>
  <si>
    <t>Kapitálové výdavky</t>
  </si>
  <si>
    <t>prog</t>
  </si>
  <si>
    <t>klasifik.</t>
  </si>
  <si>
    <t>ukazovateľ</t>
  </si>
  <si>
    <t>gram</t>
  </si>
  <si>
    <t>PROGRAM 1:     Plánovanie, manažment a kontrola</t>
  </si>
  <si>
    <t>1.1.</t>
  </si>
  <si>
    <t>Činnosť volených riadiacich orgánov mesta</t>
  </si>
  <si>
    <t>01 116</t>
  </si>
  <si>
    <t>637009</t>
  </si>
  <si>
    <t>Náhrada refundácie miezd poslancov</t>
  </si>
  <si>
    <t>637014</t>
  </si>
  <si>
    <t>01116</t>
  </si>
  <si>
    <t>637026</t>
  </si>
  <si>
    <t>Odmeny poslancov MsZ a členov komisií</t>
  </si>
  <si>
    <t>633016</t>
  </si>
  <si>
    <t>Reprezentačné</t>
  </si>
  <si>
    <t>611-620</t>
  </si>
  <si>
    <t>Mzdy, príplatky, odmeny, odvody do poisťovní</t>
  </si>
  <si>
    <t>Stravné</t>
  </si>
  <si>
    <t>01.116</t>
  </si>
  <si>
    <t>631001, 631002</t>
  </si>
  <si>
    <t>Tuzemské a zahraničné cestovné, stravné, ubytovanie</t>
  </si>
  <si>
    <t>1.2.</t>
  </si>
  <si>
    <t>Výkonný manažment mesta</t>
  </si>
  <si>
    <t>637016</t>
  </si>
  <si>
    <t>Povinný prídel do FS</t>
  </si>
  <si>
    <t>631001  631002</t>
  </si>
  <si>
    <t>Tuzemské cestovné, stravné, ubytovanie</t>
  </si>
  <si>
    <t>633006</t>
  </si>
  <si>
    <t>633009</t>
  </si>
  <si>
    <t>Časopisy, noviny, zbierky</t>
  </si>
  <si>
    <t>637004</t>
  </si>
  <si>
    <t>Tlač tlačív, viazanie zbierok</t>
  </si>
  <si>
    <t>1.3.</t>
  </si>
  <si>
    <t>Finančný manažment mesta</t>
  </si>
  <si>
    <t>631001</t>
  </si>
  <si>
    <t>1.4.</t>
  </si>
  <si>
    <t>Členstvo v samosprávnych organizáciách a združeniach</t>
  </si>
  <si>
    <t>642006</t>
  </si>
  <si>
    <t>ZMOS-členský príspevok</t>
  </si>
  <si>
    <t>ZMOK-členský príspevok</t>
  </si>
  <si>
    <t>Euroregión - členský príspevok</t>
  </si>
  <si>
    <t>Mikroregión - členský príspevok</t>
  </si>
  <si>
    <t>Regionálne vzdelávacie centrum-členský prísp.</t>
  </si>
  <si>
    <t>Združenie hlavných kontrolórov - členský prísp.</t>
  </si>
  <si>
    <t>Asociácia prednostov APÚMS - členský prísp.</t>
  </si>
  <si>
    <t>LOTOS - členský príspevok</t>
  </si>
  <si>
    <t>1.5.</t>
  </si>
  <si>
    <t>Plánovanie</t>
  </si>
  <si>
    <t>637001</t>
  </si>
  <si>
    <t>Školenia, kurzy, semináre, porady, konferencie</t>
  </si>
  <si>
    <t>637023</t>
  </si>
  <si>
    <t>Kolkové známky</t>
  </si>
  <si>
    <t>637005</t>
  </si>
  <si>
    <t>Projektová dokumentácia</t>
  </si>
  <si>
    <t>642009</t>
  </si>
  <si>
    <t>Spracovanie projektov-zmluva s firmou</t>
  </si>
  <si>
    <t>Spoluúčasť pri financovaní grantov a dotácií, fondov EÚ</t>
  </si>
  <si>
    <t>Pivarči + Macúra - územný plán (doplnok)</t>
  </si>
  <si>
    <t>1.6.</t>
  </si>
  <si>
    <t>Kontrola</t>
  </si>
  <si>
    <t>1.6.1.</t>
  </si>
  <si>
    <t>Vnútorná kontrola</t>
  </si>
  <si>
    <t>1.6.2.</t>
  </si>
  <si>
    <t>Audit</t>
  </si>
  <si>
    <t>Audítorské služby</t>
  </si>
  <si>
    <t>PROGRAM 2:  Propagácia a marketing</t>
  </si>
  <si>
    <t>PROGRAM 2:     Propagácia a marketing</t>
  </si>
  <si>
    <t>2.1.</t>
  </si>
  <si>
    <t>Propagácia a prezentácia mesta</t>
  </si>
  <si>
    <t>2.1.1.</t>
  </si>
  <si>
    <t>Propagácia, reklama a inzercia</t>
  </si>
  <si>
    <t>2.1.2.</t>
  </si>
  <si>
    <t>2</t>
  </si>
  <si>
    <t>Medzinárodné informačné centrum</t>
  </si>
  <si>
    <t>Kancelárske potreby a materiál (tonery)</t>
  </si>
  <si>
    <t>635004</t>
  </si>
  <si>
    <t>Opravy a údržba kanc. strojov a zariad. (kopírky,tlač.)</t>
  </si>
  <si>
    <t>636002</t>
  </si>
  <si>
    <t>Prenájom výpoč.techniky-kopírka MIC</t>
  </si>
  <si>
    <t>2.2.</t>
  </si>
  <si>
    <t>Mediálna informovanosť občanov mesta</t>
  </si>
  <si>
    <t>632004</t>
  </si>
  <si>
    <t>Internetové služby</t>
  </si>
  <si>
    <t>Spravodajca mesta</t>
  </si>
  <si>
    <t>2.3.</t>
  </si>
  <si>
    <t>Informačno-orientačný systém mesta</t>
  </si>
  <si>
    <t>04 510</t>
  </si>
  <si>
    <t>Vyhotovanie a osadenie informačných tabúľ</t>
  </si>
  <si>
    <t>717001</t>
  </si>
  <si>
    <t>Mestský informačný systém</t>
  </si>
  <si>
    <t>2.4.</t>
  </si>
  <si>
    <t>Partnerské mestá</t>
  </si>
  <si>
    <t>2.5.</t>
  </si>
  <si>
    <t>Kronika mesta</t>
  </si>
  <si>
    <t>PROGRAM 3:  Interné služby mesta</t>
  </si>
  <si>
    <t>PROGRAM 3:     Interné služby mesta</t>
  </si>
  <si>
    <t>3.1.</t>
  </si>
  <si>
    <t>Právne služby pre mesto</t>
  </si>
  <si>
    <t>Advokátske a právne služby</t>
  </si>
  <si>
    <t>Exekučné služby</t>
  </si>
  <si>
    <t>3.2.</t>
  </si>
  <si>
    <t>Zabezpečovanie úkonov spojených s voľbami</t>
  </si>
  <si>
    <t>3.3.</t>
  </si>
  <si>
    <t>Hospodárska správa a údržba majetku mesta</t>
  </si>
  <si>
    <t>Materiál a náradie používané na údržbu</t>
  </si>
  <si>
    <t>Čistiace prostriedky</t>
  </si>
  <si>
    <t>Pracovné odevy, obuv a pracovné pomôcky</t>
  </si>
  <si>
    <t>Opravy a údržba - prenajaté priestory</t>
  </si>
  <si>
    <t>Prenájom pozemkov - ŽSR</t>
  </si>
  <si>
    <t>Poštový priečinok</t>
  </si>
  <si>
    <t>Prenájom pozemok na VOK</t>
  </si>
  <si>
    <t>Revízie a kontroly</t>
  </si>
  <si>
    <t>Čistenie a pranie</t>
  </si>
  <si>
    <t>Poradenské služby v oblasti PO a BOZP</t>
  </si>
  <si>
    <t>Poistenie budov  a stavieb</t>
  </si>
  <si>
    <t>Geometrické plány, posudky a odborné vyjadrenia</t>
  </si>
  <si>
    <t>Nákup nábytku</t>
  </si>
  <si>
    <t>3.4.</t>
  </si>
  <si>
    <t>Vzdelávanie zamestnancov mesta</t>
  </si>
  <si>
    <t>3.5.</t>
  </si>
  <si>
    <t>Správa počítačovej siete</t>
  </si>
  <si>
    <t>Tonery, cartrige a iný spotreb. Materiál</t>
  </si>
  <si>
    <t>Softvér do 50 tis. Sk</t>
  </si>
  <si>
    <t>Údržba výpočt.techniky+software-aktualizácia</t>
  </si>
  <si>
    <t>Údržba kancel.strojov a zariad.-kopírky,tlačiar.</t>
  </si>
  <si>
    <t>Prenájom výpočt.techniky-kopírka-klient.centr.</t>
  </si>
  <si>
    <t>3.6.</t>
  </si>
  <si>
    <t>Doprava</t>
  </si>
  <si>
    <t>Palivo, mazivá, oelje, špeciálne kvapaliny</t>
  </si>
  <si>
    <t>Servis, údržba, opravy a výdavky s tým spojené</t>
  </si>
  <si>
    <t>Zmluvné poistenie (vozidiel MPS, MHZ, MsÚ)</t>
  </si>
  <si>
    <t>Havarijné poistenie</t>
  </si>
  <si>
    <t>Karty, známky, parkovné</t>
  </si>
  <si>
    <t>Cestná daň</t>
  </si>
  <si>
    <t>01 700</t>
  </si>
  <si>
    <t>3.7.</t>
  </si>
  <si>
    <t>Služby mesta - spoločnosť T-services s.r.o.</t>
  </si>
  <si>
    <t>Splácanie úrokov</t>
  </si>
  <si>
    <t>Finančné operácie:</t>
  </si>
  <si>
    <t>PROGRAM 4:  Služby občanom</t>
  </si>
  <si>
    <t>PROGRAM 4:     Služby občanom</t>
  </si>
  <si>
    <t>4.1.</t>
  </si>
  <si>
    <t>Organizácia občianskych obradov</t>
  </si>
  <si>
    <t>4.2.</t>
  </si>
  <si>
    <t>Klientske centrum</t>
  </si>
  <si>
    <t>4.2.1.</t>
  </si>
  <si>
    <t>Činnosť matriky</t>
  </si>
  <si>
    <t>01 330</t>
  </si>
  <si>
    <t>Tlačivá, kanc.materiál</t>
  </si>
  <si>
    <t>Stravovanie, príspevok do SF</t>
  </si>
  <si>
    <t>4.2.2.</t>
  </si>
  <si>
    <t>Osvedčovanie listín a podpisov</t>
  </si>
  <si>
    <t xml:space="preserve">01 116 </t>
  </si>
  <si>
    <t>4.2.3.</t>
  </si>
  <si>
    <t>Evidencia obyvateľstva</t>
  </si>
  <si>
    <t>4.2.4.</t>
  </si>
  <si>
    <t>Ostatné služby poskytované pre občanov a podnikateľov</t>
  </si>
  <si>
    <t>Tlačivá</t>
  </si>
  <si>
    <t>4.3.</t>
  </si>
  <si>
    <t>Stavebný úrad (územné rozhodovanie a stavebný poriadok)</t>
  </si>
  <si>
    <t>4.4.</t>
  </si>
  <si>
    <t>Verejné WC</t>
  </si>
  <si>
    <t>06 200</t>
  </si>
  <si>
    <t>Všeobecný materiál</t>
  </si>
  <si>
    <t>4.5.</t>
  </si>
  <si>
    <t>Trhovisko</t>
  </si>
  <si>
    <t>4.6.</t>
  </si>
  <si>
    <t>Mestský rozhlas</t>
  </si>
  <si>
    <t>08 300</t>
  </si>
  <si>
    <t>PROGRAM 5:  Bezpečnosť a poriadok</t>
  </si>
  <si>
    <t>PROGRAM 5:     Bezpečnosť a poriadok</t>
  </si>
  <si>
    <t>5.1.</t>
  </si>
  <si>
    <t>Verejný poriadok</t>
  </si>
  <si>
    <t>Povinný prídel do FS, stravné</t>
  </si>
  <si>
    <t>Strážna služba</t>
  </si>
  <si>
    <t>5.2.</t>
  </si>
  <si>
    <t>Civilná ochrana</t>
  </si>
  <si>
    <t>Odmena skladníka CO</t>
  </si>
  <si>
    <t>5.3.</t>
  </si>
  <si>
    <t>Ochrana pred požiarmi</t>
  </si>
  <si>
    <t>03 200</t>
  </si>
  <si>
    <t>Telefónne poplatky</t>
  </si>
  <si>
    <t>Výzbroj pre hasičov</t>
  </si>
  <si>
    <t>Výstroj pre hasičov</t>
  </si>
  <si>
    <t xml:space="preserve">03 200 </t>
  </si>
  <si>
    <t>Náhradné diely-motorové vozidlá</t>
  </si>
  <si>
    <t>Poistenie hasičov</t>
  </si>
  <si>
    <t>Odmena-preventivári, členovia MHZ</t>
  </si>
  <si>
    <t>Príspevok na činnosť Dobrovoľnej požiar.org.</t>
  </si>
  <si>
    <t>5.4.</t>
  </si>
  <si>
    <t>Verejné osvetlenie</t>
  </si>
  <si>
    <t>5.4.1.</t>
  </si>
  <si>
    <t>Správa a údržba verejného osvetlenia</t>
  </si>
  <si>
    <t>06 400</t>
  </si>
  <si>
    <t>Elektrická energia</t>
  </si>
  <si>
    <t>Príspevok MPS - nákup materiálu-výbojky</t>
  </si>
  <si>
    <t>Príspevok MPS - Údržba VO</t>
  </si>
  <si>
    <t>5.5.</t>
  </si>
  <si>
    <t>Grantový systém</t>
  </si>
  <si>
    <t>5.5.1.</t>
  </si>
  <si>
    <t>Výstavba a rekonštrukcia verejného osvetlenia</t>
  </si>
  <si>
    <t>5.6.</t>
  </si>
  <si>
    <t>Kamerový systém</t>
  </si>
  <si>
    <t>PROGRAM 6:  Odpadové hospodárstvo</t>
  </si>
  <si>
    <t>PROGRAM 6:     Odpadové hospodárstvo</t>
  </si>
  <si>
    <t>6.1.</t>
  </si>
  <si>
    <t>Zvoz, odvoz a zneškodňovanie odpadu</t>
  </si>
  <si>
    <t>05 100</t>
  </si>
  <si>
    <t>Všeobecný mat.-nákup popolníc,nálepky na popol.</t>
  </si>
  <si>
    <t>Časopis - odpady</t>
  </si>
  <si>
    <t>Odvoz, uloženie a likvidácia odpadu</t>
  </si>
  <si>
    <t>Tlač kalendárov zvozu na odpad</t>
  </si>
  <si>
    <t>Súťaž detí - enviroment.spôsob nakladania s odpadmi</t>
  </si>
  <si>
    <t>Poplatky banky za vedenie účtu</t>
  </si>
  <si>
    <t>MPS-príspevok-nadobjemný odpad</t>
  </si>
  <si>
    <t>6.2.</t>
  </si>
  <si>
    <t>Recyklácia odpadu</t>
  </si>
  <si>
    <t>6.2.1.</t>
  </si>
  <si>
    <t>Zber separovaného odpadu</t>
  </si>
  <si>
    <t>6.2.2.</t>
  </si>
  <si>
    <t>Zber nebezpečného odpadu</t>
  </si>
  <si>
    <t>PROGRAM 7:  Mestská infraštruktúra</t>
  </si>
  <si>
    <t>PROGRAM 7:     Miestne komunikácie</t>
  </si>
  <si>
    <t>7.1.</t>
  </si>
  <si>
    <t>Správa a údržba miestnych komunikácií a mostov</t>
  </si>
  <si>
    <t>04 513</t>
  </si>
  <si>
    <t>Príspevok MPS - letná údržba</t>
  </si>
  <si>
    <t>Príspevok MPS - zimná údržba</t>
  </si>
  <si>
    <t>Príspevok MPS - posypový materiál</t>
  </si>
  <si>
    <t>Príspevok MPS - údržba peších chodníkov</t>
  </si>
  <si>
    <t>Príspevok MPS - údržba lavičiek a náter zábradlí</t>
  </si>
  <si>
    <t>Príspevok MPS - údržba mesta v rámci ostatných činností</t>
  </si>
  <si>
    <t>7.2.</t>
  </si>
  <si>
    <t>Výstavba miestnych komunikácií</t>
  </si>
  <si>
    <t>7.3.</t>
  </si>
  <si>
    <t>Dopravné značenie</t>
  </si>
  <si>
    <t>Príspevok MPS - nákup dopravného značenia</t>
  </si>
  <si>
    <t>Príspevok MPS - údržba dopravného značenia</t>
  </si>
  <si>
    <t>Projektová dokumentácia - dopravné značenie</t>
  </si>
  <si>
    <t>Nákup dopravného značenia+montáž (výstavba)</t>
  </si>
  <si>
    <t>PROGRAM 8:  Vzdelávanie</t>
  </si>
  <si>
    <t>PROGRAM 8:     Vzdelávanie</t>
  </si>
  <si>
    <t>8.1.</t>
  </si>
  <si>
    <t>Materská škola</t>
  </si>
  <si>
    <t>09 111</t>
  </si>
  <si>
    <t>Mzdy, príplatky, odmeny</t>
  </si>
  <si>
    <t>Poistné a odvody do poisťovní</t>
  </si>
  <si>
    <t>Tovary a služby</t>
  </si>
  <si>
    <t>Bežné transfery</t>
  </si>
  <si>
    <t>8.2.</t>
  </si>
  <si>
    <t>Základná škola</t>
  </si>
  <si>
    <t xml:space="preserve">09 121 </t>
  </si>
  <si>
    <t>09 121</t>
  </si>
  <si>
    <t>8.3.</t>
  </si>
  <si>
    <t>Vzdelávacie aktivity - voľno-časové</t>
  </si>
  <si>
    <t>8.3.1.</t>
  </si>
  <si>
    <t>Centrum voľného času</t>
  </si>
  <si>
    <t xml:space="preserve">09 502 </t>
  </si>
  <si>
    <t>09 502</t>
  </si>
  <si>
    <t>8.3.2.</t>
  </si>
  <si>
    <t>Školský klub detí</t>
  </si>
  <si>
    <t>09 120</t>
  </si>
  <si>
    <t>8.4.</t>
  </si>
  <si>
    <t>Základné umelecké vzdelávanie</t>
  </si>
  <si>
    <t xml:space="preserve">09 501 </t>
  </si>
  <si>
    <t>09 501</t>
  </si>
  <si>
    <t>8.5.</t>
  </si>
  <si>
    <t>Školské jedálne</t>
  </si>
  <si>
    <t>8.5.1.</t>
  </si>
  <si>
    <t>Školská jedáleň ZŠ Turzovka</t>
  </si>
  <si>
    <t>09 601</t>
  </si>
  <si>
    <t>8.5.2.</t>
  </si>
  <si>
    <t>Školská jedáleň pri MŠ Turzovka</t>
  </si>
  <si>
    <t xml:space="preserve">09 601 </t>
  </si>
  <si>
    <t>8.6.</t>
  </si>
  <si>
    <t>Školský úrad</t>
  </si>
  <si>
    <t>Povinný prídel do FS, stravovanie</t>
  </si>
  <si>
    <t>8.7.</t>
  </si>
  <si>
    <t>Neštátne školstvo</t>
  </si>
  <si>
    <t>09 606</t>
  </si>
  <si>
    <t>Slov.provincia Kongregácie sestier sv. Cyrila Turzovka</t>
  </si>
  <si>
    <t>8.9.</t>
  </si>
  <si>
    <t>Ostatné služby v oblasti školstva</t>
  </si>
  <si>
    <t>PROGRAM 9:  Kultúra</t>
  </si>
  <si>
    <t>PROGRAM 9:     Kultúra</t>
  </si>
  <si>
    <t>9.1.</t>
  </si>
  <si>
    <t>Podpora kultúrnych a spoločenských aktivít</t>
  </si>
  <si>
    <t>08 209</t>
  </si>
  <si>
    <t>Transfér na prevádzku KaSS</t>
  </si>
  <si>
    <t>9.2.</t>
  </si>
  <si>
    <t>Mestská knižnica</t>
  </si>
  <si>
    <t>08 205</t>
  </si>
  <si>
    <t>Transfér na prevádzku Mestskej knižnice</t>
  </si>
  <si>
    <t>9.3.</t>
  </si>
  <si>
    <t>Kultúra v meste (nadregionálne podujatia)</t>
  </si>
  <si>
    <t>9.3.1.</t>
  </si>
  <si>
    <t>Turzovské leto</t>
  </si>
  <si>
    <t>Beskydské slávnosti - poplatky SOZA</t>
  </si>
  <si>
    <t>Beskydské slávnosti - odmeny za práce na základe dohôd</t>
  </si>
  <si>
    <t>Beskydské slávnosti - príspevok MPS</t>
  </si>
  <si>
    <t>9.3.2.</t>
  </si>
  <si>
    <t>Technické zázemie pre kultúru v meste</t>
  </si>
  <si>
    <t>Amfiteáter-elektrická energia</t>
  </si>
  <si>
    <t>Turzovsko - benátska noc</t>
  </si>
  <si>
    <t>Jašíkove Kysuce-všeobecný materiál</t>
  </si>
  <si>
    <t>Majáles-ozvučenie</t>
  </si>
  <si>
    <t>Kultúrne podujatie pre dôchodcov</t>
  </si>
  <si>
    <t>Vianočné trhy</t>
  </si>
  <si>
    <t>Vianočná výzdoba - príspevok MPS</t>
  </si>
  <si>
    <t>9.4.</t>
  </si>
  <si>
    <t>Príspevky na kultúrne a spoločenské aktivity</t>
  </si>
  <si>
    <t>08 600</t>
  </si>
  <si>
    <t>Ženská spevácka skupina</t>
  </si>
  <si>
    <t>Ľudová skupina Gernátovci</t>
  </si>
  <si>
    <t>Spolok priateľov Turzovky-rezbársky plener</t>
  </si>
  <si>
    <t>Obč.združ.TERRA Mgr.Velička-hist.Kresťanstvo</t>
  </si>
  <si>
    <t>PROGRAM 10:  Šport</t>
  </si>
  <si>
    <t>PROGRAM 10:     Šport</t>
  </si>
  <si>
    <t>10.1.</t>
  </si>
  <si>
    <t>Podpora športových aktivít</t>
  </si>
  <si>
    <t>08 100</t>
  </si>
  <si>
    <t>Kysucký maratón</t>
  </si>
  <si>
    <t>Veteranclub</t>
  </si>
  <si>
    <t>Cykloklub</t>
  </si>
  <si>
    <t>Enduro Team Turzovka</t>
  </si>
  <si>
    <t>Pavol Kováčik - stolný futbal</t>
  </si>
  <si>
    <t>Chess Club, Ing. Bibora Turzovka - Stred 302</t>
  </si>
  <si>
    <t>MLMF Turzovka</t>
  </si>
  <si>
    <t>10.2.</t>
  </si>
  <si>
    <t>Areál športu a oddychu</t>
  </si>
  <si>
    <t>Spotreba elektrickej energie</t>
  </si>
  <si>
    <t>Spotreba vodného a stočného</t>
  </si>
  <si>
    <t>Spotreba plynu</t>
  </si>
  <si>
    <t>Pracovné odevy, obuv, pracovné pomôcky</t>
  </si>
  <si>
    <t>10.3.</t>
  </si>
  <si>
    <t>Transfér na činnosť-futbal.klub Turzovka</t>
  </si>
  <si>
    <t>10.4.</t>
  </si>
  <si>
    <t>Stavebná príprava pre ostatné športové zariadenia</t>
  </si>
  <si>
    <t>PROGRAM 11:  Prostredie pre život</t>
  </si>
  <si>
    <t>PROGRAM 11:     Prostredie pre život</t>
  </si>
  <si>
    <t>11.1.</t>
  </si>
  <si>
    <t>Mestské služby</t>
  </si>
  <si>
    <t>04 120</t>
  </si>
  <si>
    <t>Prac.náradie a materiál - aktivační</t>
  </si>
  <si>
    <t>11.2.</t>
  </si>
  <si>
    <t>Správa a údržba verejných priestranstiev</t>
  </si>
  <si>
    <t xml:space="preserve">Prac.náradie a materiál </t>
  </si>
  <si>
    <t>11.3.</t>
  </si>
  <si>
    <t>Správa a údržba verejnej zelene</t>
  </si>
  <si>
    <t>Príspevok MPS - kosenie,hrabanie,orezávanie konárov,výrub</t>
  </si>
  <si>
    <t>11.4.</t>
  </si>
  <si>
    <t>Detské ihriská na verejných priestranstvách</t>
  </si>
  <si>
    <t>Príspevok MPS - pieskoviská, detské ihriská</t>
  </si>
  <si>
    <t>11.5.</t>
  </si>
  <si>
    <t>Vodohospodárske objekty</t>
  </si>
  <si>
    <t>06 300</t>
  </si>
  <si>
    <t>Predĺženie kanalizačných prípojok</t>
  </si>
  <si>
    <t>11.6.</t>
  </si>
  <si>
    <t>Cintorínske a pohrebné služby</t>
  </si>
  <si>
    <t>08 400</t>
  </si>
  <si>
    <t>Údržba - Dom smútku, cintorín</t>
  </si>
  <si>
    <t>PROGRAM 12:  Bývanie</t>
  </si>
  <si>
    <t>PROGRAM 12:     Bývanie</t>
  </si>
  <si>
    <t>12.1.</t>
  </si>
  <si>
    <t>Bytová problematika</t>
  </si>
  <si>
    <t>06 100</t>
  </si>
  <si>
    <t>Nákup pozemkov ŽSR pred Gymnáziom</t>
  </si>
  <si>
    <t>12.2.</t>
  </si>
  <si>
    <t>Správa a evidencia bytov a nebytových priestorov v správe mesta v pôsobnosti Energetika s.r.o.</t>
  </si>
  <si>
    <t xml:space="preserve">Úroky z úveru ŠFRB (25 bytov)  </t>
  </si>
  <si>
    <t xml:space="preserve">Úroky z úveru ŠFRB (6bytov)         </t>
  </si>
  <si>
    <t xml:space="preserve">Úroky z úveru (municipálny úver)      </t>
  </si>
  <si>
    <t xml:space="preserve">Splátka úveru ŠFRB (25bytov)  </t>
  </si>
  <si>
    <t xml:space="preserve">Splátka úveru ŠFRB (6 bytov) </t>
  </si>
  <si>
    <t xml:space="preserve">Splátka úveru (municip.úver)    </t>
  </si>
  <si>
    <t>PROGRAM 13:  Sociálne služby</t>
  </si>
  <si>
    <t>PROGRAM 13:     Sociálne služby</t>
  </si>
  <si>
    <t>13.1.</t>
  </si>
  <si>
    <t>Poskytovanie sociálnej služby občanovi v nepriaznivej sociálnej situácii</t>
  </si>
  <si>
    <t>Stravovanie</t>
  </si>
  <si>
    <t>Terénni pracovníci na dohodu (odľahčovacia služba)</t>
  </si>
  <si>
    <t>Prepravná služba</t>
  </si>
  <si>
    <t>Opatrovateľská služba</t>
  </si>
  <si>
    <t>Posúdkový lekár</t>
  </si>
  <si>
    <t>13.2.</t>
  </si>
  <si>
    <t>Ďalšie činnosti - stravovanie</t>
  </si>
  <si>
    <t>10 202</t>
  </si>
  <si>
    <t>13.3.</t>
  </si>
  <si>
    <t>Sociálnoprávna ochrana</t>
  </si>
  <si>
    <t>10 400</t>
  </si>
  <si>
    <t>Sociálno-právna ochrana detí</t>
  </si>
  <si>
    <t>13.4.</t>
  </si>
  <si>
    <t>Vykonávanie opatrení na predchádzanie vzniku krízových situácií v rodine a na obmedzenie a odstraňovanie negatívnych vplyvov v rodine</t>
  </si>
  <si>
    <t>13.5.</t>
  </si>
  <si>
    <t>Jednorazová dávka sociálnej pomoci</t>
  </si>
  <si>
    <t>13.6.</t>
  </si>
  <si>
    <t>Príspevok pre novonarodené deti</t>
  </si>
  <si>
    <t>13.7.</t>
  </si>
  <si>
    <t>Príspevok na pohreb - sociálne prípady</t>
  </si>
  <si>
    <t>13.8.</t>
  </si>
  <si>
    <t>10 700</t>
  </si>
  <si>
    <t>13.9.</t>
  </si>
  <si>
    <t>Sociálna výpomoc žiakom</t>
  </si>
  <si>
    <t>ÚPSVaR-príspevok na stravovanie (hmot.núdza)</t>
  </si>
  <si>
    <t>ÚPSVaR-príspevok na škols.potr. (hmot.núdza)</t>
  </si>
  <si>
    <t>ÚPSVaR-štipendiá (hmot.núdza)</t>
  </si>
  <si>
    <t>13.10.</t>
  </si>
  <si>
    <t>Osobitný príjemca</t>
  </si>
  <si>
    <t>ÚPSVaR-prísp.na rodinné prídavky (hmot.núdza)</t>
  </si>
  <si>
    <t>PROGRAM 14:  Administratíva</t>
  </si>
  <si>
    <t>PROGRAM 14:     Administratíva</t>
  </si>
  <si>
    <t>14.1.</t>
  </si>
  <si>
    <t>Administratíva - správa mesta</t>
  </si>
  <si>
    <t>Vodné, stočné - budova MsÚ</t>
  </si>
  <si>
    <t>Telefón, fax</t>
  </si>
  <si>
    <t>Rozhlas, televízia</t>
  </si>
  <si>
    <t>Poštové služby</t>
  </si>
  <si>
    <t>Internet</t>
  </si>
  <si>
    <t>Kancelárské potreby a materiál</t>
  </si>
  <si>
    <t>Papier</t>
  </si>
  <si>
    <t>Štátne a miestne znaky</t>
  </si>
  <si>
    <t>Ostatný všeobecný materiál</t>
  </si>
  <si>
    <t>Všeobecné služby inde nešpecifikované</t>
  </si>
  <si>
    <t>Zdravotná pracovná služba</t>
  </si>
  <si>
    <t>Poplatky banky (za vedenie účtu, daň z úrokov, term.vklad)</t>
  </si>
  <si>
    <t>Odmeny pracovníkov z mimopracovného pomeru</t>
  </si>
  <si>
    <t>Sumarizácia výdavkov za jednotlivé programy</t>
  </si>
  <si>
    <t>Spolu za všetky programy</t>
  </si>
  <si>
    <t>Objem rozpočtu celkom</t>
  </si>
  <si>
    <t xml:space="preserve">Reprezentačné poslancov </t>
  </si>
  <si>
    <t>642015</t>
  </si>
  <si>
    <t xml:space="preserve">Nemocenské dávky </t>
  </si>
  <si>
    <t>642 015</t>
  </si>
  <si>
    <t>610-637</t>
  </si>
  <si>
    <t>01 600</t>
  </si>
  <si>
    <t>Varhany</t>
  </si>
  <si>
    <t>Palivo, mazivá, oleje, špeciálne kvapaliny</t>
  </si>
  <si>
    <t>637014  637016</t>
  </si>
  <si>
    <t>635006</t>
  </si>
  <si>
    <t>MPS - Nákup reproduktorov</t>
  </si>
  <si>
    <t>637016  637014</t>
  </si>
  <si>
    <t xml:space="preserve">ekonomická </t>
  </si>
  <si>
    <t>Reprezentačné (strava občerstvenie)</t>
  </si>
  <si>
    <t>Telekomin.technika (mobil)</t>
  </si>
  <si>
    <t xml:space="preserve">Špeciálne stroje, zariadenia </t>
  </si>
  <si>
    <t>a</t>
  </si>
  <si>
    <t>637016    637014</t>
  </si>
  <si>
    <t xml:space="preserve">05 100 </t>
  </si>
  <si>
    <t>MPS - Zber a likvidácia nebezpečného odpadu</t>
  </si>
  <si>
    <t>633006-637004</t>
  </si>
  <si>
    <t xml:space="preserve">Poplatok SOZA - MR </t>
  </si>
  <si>
    <t>642002</t>
  </si>
  <si>
    <t>632001</t>
  </si>
  <si>
    <t>632002</t>
  </si>
  <si>
    <t>633004</t>
  </si>
  <si>
    <t>633010</t>
  </si>
  <si>
    <t xml:space="preserve">Internet  ŠA </t>
  </si>
  <si>
    <t>642001</t>
  </si>
  <si>
    <t>08100</t>
  </si>
  <si>
    <t>633006   641001</t>
  </si>
  <si>
    <t>Mzdy, prípl., odmeny, odvody do poisťovní</t>
  </si>
  <si>
    <t>633006-633010</t>
  </si>
  <si>
    <t>633006  635006</t>
  </si>
  <si>
    <t xml:space="preserve">Poplatky banke </t>
  </si>
  <si>
    <t>611-637</t>
  </si>
  <si>
    <t>Úrazové poistenie z dôhod o vykonaní prác</t>
  </si>
  <si>
    <t>PROGRAM 10:   Šport</t>
  </si>
  <si>
    <t>PROGRAM 11:    Prostredie pre život</t>
  </si>
  <si>
    <t>PROGRAM 12:    Bývanie</t>
  </si>
  <si>
    <t>PROGRAM 13:    Sociálne služby</t>
  </si>
  <si>
    <t>PROGRAM 14:    Administratíva</t>
  </si>
  <si>
    <t>Stravné pracovníkov</t>
  </si>
  <si>
    <t>Teplo - budova MsÚ,PO</t>
  </si>
  <si>
    <t xml:space="preserve">Elektrická energia - budova MsÚ,PO </t>
  </si>
  <si>
    <t>Výpočtová technika do 30 tis.Sk</t>
  </si>
  <si>
    <t>MPS -Údržba MR</t>
  </si>
  <si>
    <t>611-642026</t>
  </si>
  <si>
    <t xml:space="preserve">Reprezentačné primátora </t>
  </si>
  <si>
    <t xml:space="preserve">Stravné pracovníkov </t>
  </si>
  <si>
    <t>Stravné pracovníka</t>
  </si>
  <si>
    <t>637027</t>
  </si>
  <si>
    <t>Odmena za vedenie kroniky</t>
  </si>
  <si>
    <t xml:space="preserve">Odmeny pre účinkujúcich pri občianských obradoch </t>
  </si>
  <si>
    <t xml:space="preserve">Tuzemské cestovné náhrady (ubytovanie, stravné) </t>
  </si>
  <si>
    <t xml:space="preserve">Rekonštrukcia VO - spoluúčasť- grantový systém </t>
  </si>
  <si>
    <t xml:space="preserve">Voľby do orgánov samosprávy mesta </t>
  </si>
  <si>
    <t xml:space="preserve">Všeobecné služby, čistenie, pranie a ostatné </t>
  </si>
  <si>
    <t>6.3.</t>
  </si>
  <si>
    <t>6.3.1.</t>
  </si>
  <si>
    <t>05100</t>
  </si>
  <si>
    <t xml:space="preserve">ŽP - čisté mesto bez odpadov </t>
  </si>
  <si>
    <t xml:space="preserve">Rekonštrukcia VO </t>
  </si>
  <si>
    <t>04513</t>
  </si>
  <si>
    <t xml:space="preserve">06 200 </t>
  </si>
  <si>
    <t>Tvorba sociálneho fondu</t>
  </si>
  <si>
    <t>13.11</t>
  </si>
  <si>
    <t>610-630</t>
  </si>
  <si>
    <t>ŽSK - Nádej zmeniť sa je v každom z nás</t>
  </si>
  <si>
    <t>Zo ŠR - Kvalita môjho života sa môže zmeniť</t>
  </si>
  <si>
    <t>Spolufinancovanie - Kvalita môjho života sa môže zmeniť</t>
  </si>
  <si>
    <t xml:space="preserve">v eurách </t>
  </si>
  <si>
    <t>v eurách</t>
  </si>
  <si>
    <t xml:space="preserve">Elektrická energia - byty nižšieho štandardu </t>
  </si>
  <si>
    <t xml:space="preserve">06 400 </t>
  </si>
  <si>
    <t>Všeobecný materiál (hadice a pod.)</t>
  </si>
  <si>
    <t>633006       635006</t>
  </si>
  <si>
    <t>Firma Salus - údržba verejných  priestranstiev (CMZ)</t>
  </si>
  <si>
    <t>Všeobecný materiál (čistiace prost., kanc.potreby) + všeobecné služby (výroba kľúčov)</t>
  </si>
  <si>
    <t>Kvety na obrady</t>
  </si>
  <si>
    <t>Príspevok na ošatenie</t>
  </si>
  <si>
    <t xml:space="preserve">Projekt cehraničnej spolupráce SR-PR </t>
  </si>
  <si>
    <t xml:space="preserve">TKO Semeteš- finančný vklad - združené prosriedky </t>
  </si>
  <si>
    <t xml:space="preserve">Šport v meste </t>
  </si>
  <si>
    <t>633006 -633016</t>
  </si>
  <si>
    <t xml:space="preserve">Beskydské slávnosti - všeobecný materiál, reprezentačné </t>
  </si>
  <si>
    <t>Beskydské slávnosti - propagácia, všeobecné služby</t>
  </si>
  <si>
    <t>08209</t>
  </si>
  <si>
    <t xml:space="preserve">Prenájom priestorov a zariadení </t>
  </si>
  <si>
    <t>3.8.</t>
  </si>
  <si>
    <t>Projekt  podaný na fond  EÚ</t>
  </si>
  <si>
    <t xml:space="preserve">Nákup infokiosky </t>
  </si>
  <si>
    <t xml:space="preserve">Infokiosky - spoluúčasť- grantový systém </t>
  </si>
  <si>
    <t xml:space="preserve">Výstavba garáže za budovou MsÚ na pracovné stroje a náradie </t>
  </si>
  <si>
    <t xml:space="preserve">Materiál a údržba fontány </t>
  </si>
  <si>
    <t>6.3.2.</t>
  </si>
  <si>
    <t xml:space="preserve">Enviromentálny fond, UNC, propagácia </t>
  </si>
  <si>
    <t xml:space="preserve">Projekt </t>
  </si>
  <si>
    <t>Vodné, stočné - budova PO č.43 (nebytové priestory)</t>
  </si>
  <si>
    <t>Energie - vodné a stočne - budova PO č.43 (byty)</t>
  </si>
  <si>
    <t xml:space="preserve">Vodné, stočné - byty nižšieho štandardu </t>
  </si>
  <si>
    <t xml:space="preserve">Hasiace prístroje </t>
  </si>
  <si>
    <t>Internet - DUHA</t>
  </si>
  <si>
    <t xml:space="preserve">Materiál a náradie použité na drobnú údržbu </t>
  </si>
  <si>
    <t xml:space="preserve">Všeobecné služby indé nešpecifikované </t>
  </si>
  <si>
    <t xml:space="preserve">Spoluúčasť pri financovaní výstavby sociálnych služieb - dom seniorov </t>
  </si>
  <si>
    <t>Výstavba  haly (dokončenie)</t>
  </si>
  <si>
    <t>08300</t>
  </si>
  <si>
    <t>Komplexná oprava verejného rozhlasu - nosiče</t>
  </si>
  <si>
    <t xml:space="preserve">Vecné dary pri vyznamenaniach - ceny mesta, reprezentačné </t>
  </si>
  <si>
    <t>Výstavba mostov v mestskej časti Hlinené</t>
  </si>
  <si>
    <t>Výstavba CMZ II. a III.etapa - (Nádražná, Jašíková - chodníky, parkovisko, obrubníky)</t>
  </si>
  <si>
    <t xml:space="preserve">Autobusové čakárne </t>
  </si>
  <si>
    <t xml:space="preserve">Regenerácia sídiel </t>
  </si>
  <si>
    <t>7.4.</t>
  </si>
  <si>
    <t>Projekt - fond  EÚ</t>
  </si>
  <si>
    <t xml:space="preserve">Regenerácia sídiel - spoluúčasť- grantový systém </t>
  </si>
  <si>
    <t>716- 717</t>
  </si>
  <si>
    <t>Nemocenské dávky (10 dní)</t>
  </si>
  <si>
    <t>631002 633016</t>
  </si>
  <si>
    <t xml:space="preserve">Zahraničné cestovné, stravné a ubytovanie, reprezentačne </t>
  </si>
  <si>
    <t>637003 -637004</t>
  </si>
  <si>
    <t>Kancelárske potreby a tlačivá</t>
  </si>
  <si>
    <t>Stravné pracovnikov</t>
  </si>
  <si>
    <t xml:space="preserve">Stravné pracovníka </t>
  </si>
  <si>
    <t xml:space="preserve">Drobná údržba studni, kanalizácií a vodovodov v správe mesta </t>
  </si>
  <si>
    <t>Terénni pracovníci - mzdy+odvody</t>
  </si>
  <si>
    <t>Všeobecný materiál (kancelarské potreby,  tonery, čistiace prostriedky a hygienické potreby a pod).</t>
  </si>
  <si>
    <t xml:space="preserve">Zabezpečenie rozvozu stravy ( výdavky na prevádzku vozidla, mzda a odvody sociálneho pracovníka 4 hod., povinný prídel do FS, stravné pracovníka) </t>
  </si>
  <si>
    <t>Stravné pracovnika (posúdkar )</t>
  </si>
  <si>
    <t>Vývoz polopodzemných kontajnerov</t>
  </si>
  <si>
    <t>Projektová dokumentácia + výstavba - lávka + chodník  pre peších v  mestskej častí Predmier</t>
  </si>
  <si>
    <t xml:space="preserve">04 513 </t>
  </si>
  <si>
    <t xml:space="preserve">ŽP - čisté mesto bez odpadov  spoluúčasť pri financovaní </t>
  </si>
  <si>
    <t xml:space="preserve">MPS-príspevok-separovaný zber - stredisko- zberový dvor </t>
  </si>
  <si>
    <t>06200</t>
  </si>
  <si>
    <t>636 , 717001</t>
  </si>
  <si>
    <t xml:space="preserve">01 116  </t>
  </si>
  <si>
    <t xml:space="preserve">Parkovisko Živčaková </t>
  </si>
  <si>
    <t xml:space="preserve">           </t>
  </si>
  <si>
    <t xml:space="preserve">Úroky z úveru </t>
  </si>
  <si>
    <t xml:space="preserve">Správa Bicros </t>
  </si>
  <si>
    <t xml:space="preserve">Splátka úveru ( MK, )    </t>
  </si>
  <si>
    <t xml:space="preserve">Výstavba miestnych komunikácií </t>
  </si>
  <si>
    <t xml:space="preserve">Výstavba miestnych komukácií </t>
  </si>
  <si>
    <t xml:space="preserve">Indentikácia separovaného odpadu </t>
  </si>
  <si>
    <t xml:space="preserve">Vodné + zrážková voda CMZ (námestie) </t>
  </si>
  <si>
    <t>08600</t>
  </si>
  <si>
    <t xml:space="preserve">Poplatok za posúdenie odkázanosti na sociálnu službu  - DD - všeobecný lekár </t>
  </si>
  <si>
    <t>Sociálny pracovník - posudkár -mzdy+odvody ( 4 hod.)</t>
  </si>
  <si>
    <t xml:space="preserve">Okamžitá pomoc  občanov v  hmotnej núdzi (rodiny s deťmi, starí a osamelí občania) </t>
  </si>
  <si>
    <t>Rastúca populácia v meste (narodenie dieťaťa -občian.zálež.)</t>
  </si>
  <si>
    <t>Transfér na činnosť - aktívni a angažovaní seniori.</t>
  </si>
  <si>
    <t xml:space="preserve">Denné centrum - seniori </t>
  </si>
  <si>
    <t>2.6.</t>
  </si>
  <si>
    <t>2.6.1.</t>
  </si>
  <si>
    <t xml:space="preserve">Prevádzka-nocľaháreň, vybavenie </t>
  </si>
  <si>
    <t xml:space="preserve">Mzda upratovačky na dohodu o vykonaní práce, Správa areálu  </t>
  </si>
  <si>
    <t>7.</t>
  </si>
  <si>
    <t>Miestne komunikácie</t>
  </si>
  <si>
    <t>Servis a údržba vozidiel, STK</t>
  </si>
  <si>
    <t>Stroje, prístroje, zariadenia (dychacia technika)</t>
  </si>
  <si>
    <t xml:space="preserve">Montáž,demontáž nosičov a dopravné značky </t>
  </si>
  <si>
    <t xml:space="preserve">Vodorovné dopravné značenie + parkoviska </t>
  </si>
  <si>
    <t>Vyšegradský fond - Turistický sprievodca (bulletin)</t>
  </si>
  <si>
    <t xml:space="preserve">Interierové vybavenie </t>
  </si>
  <si>
    <t>Údržba a opravy WC</t>
  </si>
  <si>
    <t xml:space="preserve">Dezinfekcia zberných  nádob </t>
  </si>
  <si>
    <t xml:space="preserve">Stravné pracovníka NDC </t>
  </si>
  <si>
    <t>Elektrická energia + kúrenie NDC - DUHA</t>
  </si>
  <si>
    <t>Vodné a stočne  NDC -  DUHA</t>
  </si>
  <si>
    <t>Mzdy a odvody sociálny pracovník  (DUHA) - (4 hodiny rozvoz stravy,  4 hodiny správa - NDC DUHA)</t>
  </si>
  <si>
    <t xml:space="preserve">Búracie práce dom č. 14, násypník na škváry pri Energetike, dotláčacia stanica sídlisko </t>
  </si>
  <si>
    <t xml:space="preserve">Kruhová križovatka - Hlinené - chodníky a VO + (výškové vyrovnanie, prekládka podzemných vedení. </t>
  </si>
  <si>
    <t xml:space="preserve">Spojovací chodník cez starý cintorin, úprava cintorína (pri Tescu) </t>
  </si>
  <si>
    <t xml:space="preserve">Intereg - Oprava a údržba  KaSS (pod javiskom)- PD, </t>
  </si>
  <si>
    <t xml:space="preserve">Martina Pekárová, manažer skupiny S.K.O.N.   </t>
  </si>
  <si>
    <t xml:space="preserve">Ostatné športové akcie </t>
  </si>
  <si>
    <t>Rekonštrukcia + opravy  MK Mesto Turzovka + v mestských častiach - Závodie, Predmier, Turkov, Hlinené, Vyšný koniec - dľa priloženej prílohy k rozpočtu.</t>
  </si>
  <si>
    <t>Regenerácia sidiel a cyklochodníky (MK)</t>
  </si>
  <si>
    <t xml:space="preserve">Nová tržnica na ul. Nadražnej - PD, nájomná zmluva, výstavba, WC </t>
  </si>
  <si>
    <t>Ostatné kultúrne akcie</t>
  </si>
  <si>
    <t xml:space="preserve">Hudobná skupina - Some King of Nothing Turzovka   </t>
  </si>
  <si>
    <t xml:space="preserve">Hudobná skupina - MAD FREQUENCY - Rudolf Zajac Stred č. 392 </t>
  </si>
  <si>
    <t>Hudobná skupina  Drumatika - Kapráľ</t>
  </si>
  <si>
    <t xml:space="preserve">Spolok priateľov Tka-rezbarský plener - vydanie publikácie Turzovka - Krížom Krážom   </t>
  </si>
  <si>
    <t xml:space="preserve">Programový rozpočet  na rok  2010 </t>
  </si>
  <si>
    <t>Schválený rozpočet 2010</t>
  </si>
  <si>
    <t xml:space="preserve">Rozpočet  na rok  2010  celkom </t>
  </si>
  <si>
    <t>Fotoaparát TVT</t>
  </si>
  <si>
    <t>713004</t>
  </si>
  <si>
    <t>Kamera TVT</t>
  </si>
  <si>
    <t>Autobusové nástupište - náhrada škody</t>
  </si>
  <si>
    <t>Voľby do orgánov NR SR</t>
  </si>
  <si>
    <t>Snehová fréza</t>
  </si>
  <si>
    <t>Vybudovanie konštrukcie pre umiestnenie infokiosku a reklamných tabúľ</t>
  </si>
  <si>
    <t>4.7</t>
  </si>
  <si>
    <t>Vysielacie služby - KDS</t>
  </si>
  <si>
    <t>Dofinancovanie z roku 2009 - optokábel</t>
  </si>
  <si>
    <t>Moduly na digitálne vysielanie - DVB-T, DVB-C</t>
  </si>
  <si>
    <t>03 600</t>
  </si>
  <si>
    <t xml:space="preserve">Verejné osvetenie na ulici Jašíkovej </t>
  </si>
  <si>
    <t>Obecné kompostovisko</t>
  </si>
  <si>
    <t>625003</t>
  </si>
  <si>
    <t>Vypracovanie PD na MK - úraz.poist.-dohoda</t>
  </si>
  <si>
    <t>Vypracovanie PD na MK - dohoda</t>
  </si>
  <si>
    <t>Tovary a služby - projekt</t>
  </si>
  <si>
    <t>Technické zhodnot.kamer.syst.</t>
  </si>
  <si>
    <t>09 802</t>
  </si>
  <si>
    <t>Havarijný stav ZŠ Turzovka</t>
  </si>
  <si>
    <t>Odkúpenie pozemku - Bartusek</t>
  </si>
  <si>
    <t>Výkup pozemkov Amfiteáter</t>
  </si>
  <si>
    <t>Kráčajme spolu do budúcnosti - projekt</t>
  </si>
  <si>
    <t>633006- 633010</t>
  </si>
  <si>
    <t>Prac.náradie a materiál - ÚPSVaR</t>
  </si>
  <si>
    <t>Mzdy, prípl., odmeny, odvody do poisťovní-koordinátor (6 mesiacov)</t>
  </si>
  <si>
    <t>Stravné, tvorba SF-koordinátor        (6 mesiacov)</t>
  </si>
  <si>
    <t>610-620</t>
  </si>
  <si>
    <t>Regionálna zamestnanosť - ÚPSVaR - mzdy+odvody</t>
  </si>
  <si>
    <t>Regionálna zamestnanosť -              MsÚ - mzdy+odvody</t>
  </si>
  <si>
    <t>Regionálna zamestnanosť - MsÚ      - prac.odevy,ochranné pomôcky, tvorba SF, stravné</t>
  </si>
  <si>
    <t xml:space="preserve">Cintorín - odvodnenie, chodník pre peších, terénne úpravy, oplotenie, zeleň, spojovací chodník medzi starým a novým cintorínom </t>
  </si>
  <si>
    <t>Telefónne poplatky - DÚHA</t>
  </si>
  <si>
    <t xml:space="preserve">Výstavba VO + MK v lokalite byty nižšieho štandardu </t>
  </si>
  <si>
    <t xml:space="preserve">Rozšírenie kamerového systému  + kamery </t>
  </si>
  <si>
    <t xml:space="preserve">Projekt cehraničnej spolupráce SR-ČR </t>
  </si>
  <si>
    <t xml:space="preserve">Spoluúčasť pri financovaní - kúpa nákladného vozidla- projekt SR-PR </t>
  </si>
  <si>
    <t>Spoluúčasť pri financovaní - kúpa nákladného vozidla- projekt  SR-ČR</t>
  </si>
  <si>
    <t>Plávareň (vonkajšie kúpalisko) - výkup pozemkov +  PD</t>
  </si>
  <si>
    <t>711001, 716</t>
  </si>
  <si>
    <t xml:space="preserve">Opravy a údržba - budova MsÚ  </t>
  </si>
  <si>
    <t>Pneumatiky na vozidla v správe mesta  (Berlingo, Jumper)</t>
  </si>
  <si>
    <t xml:space="preserve">Preorganizovanie tržnice - predajné stanky </t>
  </si>
  <si>
    <t xml:space="preserve">Zberový dvor  - prevádzka </t>
  </si>
  <si>
    <t>Vybudovanie stojísk na sídlisku</t>
  </si>
  <si>
    <t>Údržba MK a chodníkov  - externý dodávateľ</t>
  </si>
  <si>
    <t xml:space="preserve">Zachytné parkoviska na vstupoch do centra mesta - výstavba  </t>
  </si>
  <si>
    <t>28 209</t>
  </si>
  <si>
    <t>635 006, 637004</t>
  </si>
  <si>
    <t xml:space="preserve">Údržba a všeobecné služby Amfiteáter </t>
  </si>
  <si>
    <t>632003</t>
  </si>
  <si>
    <t xml:space="preserve">Telefonné poplatky </t>
  </si>
  <si>
    <t xml:space="preserve">Elektrická energia </t>
  </si>
  <si>
    <t xml:space="preserve">Vodné a stočné </t>
  </si>
  <si>
    <t xml:space="preserve">Príspevok do fondu opráv -nebytové priestory č. 13 </t>
  </si>
  <si>
    <t>633006   637004   633015</t>
  </si>
  <si>
    <t>Byty nižšieho štandardu  (+ nocľaharné - Teheľňa)</t>
  </si>
  <si>
    <t xml:space="preserve">Rozdiel z príjmov na krytie rozpočtových rizík </t>
  </si>
  <si>
    <t xml:space="preserve">Vybudovanie  MK a chodníkov  k novej autobusovej stanicí </t>
  </si>
  <si>
    <t>Dotácia  na činnosť - T-Services s.r.o.</t>
  </si>
  <si>
    <t>611,632, 641</t>
  </si>
  <si>
    <t>610-640</t>
  </si>
  <si>
    <t>Nemocenské dávky (PN do 10-tich dní)</t>
  </si>
  <si>
    <t>1. zmena rozpočtu 2010</t>
  </si>
  <si>
    <t xml:space="preserve">Všeobecný materiál </t>
  </si>
  <si>
    <t>Všeobecné služby (orezávanie,frézovanie pňov)</t>
  </si>
  <si>
    <t>Dohody o vykonaní práce</t>
  </si>
  <si>
    <t>Drobné opravy a údržba</t>
  </si>
  <si>
    <t>Konces.poplatky-rozhlas, televízia</t>
  </si>
  <si>
    <t>Stravné lístky - v zásobe</t>
  </si>
  <si>
    <t>Prenájom - telocvičňa</t>
  </si>
  <si>
    <t>Telekomunikačná technika</t>
  </si>
  <si>
    <t>Palivá ako zdroj energie</t>
  </si>
  <si>
    <t>Drobný mat.na údržbu vo vlastnej réžii</t>
  </si>
  <si>
    <t>Odstupné</t>
  </si>
  <si>
    <t>Odchodné</t>
  </si>
  <si>
    <t>Výpočtová technika</t>
  </si>
  <si>
    <t>716             717001</t>
  </si>
  <si>
    <t>637027  633006</t>
  </si>
  <si>
    <t>Deň matiek-mat.zabezpečenie + ozvučenie</t>
  </si>
  <si>
    <t>návrh na 2. zmenu rozpočtu</t>
  </si>
  <si>
    <t>rozdiel</t>
  </si>
  <si>
    <t xml:space="preserve">Referendum </t>
  </si>
  <si>
    <t>11.7.</t>
  </si>
  <si>
    <t xml:space="preserve">Dotácia na povodne  </t>
  </si>
  <si>
    <t xml:space="preserve">Verejné osvetlenie na ulici Beskydskej - rekonštrukcia </t>
  </si>
  <si>
    <t>Opravy a údržba MK počas povodní</t>
  </si>
  <si>
    <t>Nákup výp.tech.nad 30 tis.Sk +software-nad 50 tis.Sk</t>
  </si>
  <si>
    <t xml:space="preserve">Kamerový systém </t>
  </si>
  <si>
    <t>Účasť na majetku  - Vloženie základného imania do spoločnosti - SERVICES s.r.o -  Výstavba CMZ  - ulica Jašíková</t>
  </si>
  <si>
    <t xml:space="preserve">ZMOS - Dotácia na povodne </t>
  </si>
  <si>
    <t>Pneumatiky</t>
  </si>
  <si>
    <t>Bartusek - nájomné za pozemok</t>
  </si>
  <si>
    <t xml:space="preserve">Mestský informačno - orientačný systém </t>
  </si>
  <si>
    <t>Účasť na majetku  - Vloženie základného imania do spoločnosti - SERVICES s.r.o - rozšírenie kamerového systému +kamery</t>
  </si>
  <si>
    <t xml:space="preserve">TKO Semeteš- - odvoz separovaný zber  </t>
  </si>
  <si>
    <t xml:space="preserve">Leasing -traktor (poistné, </t>
  </si>
  <si>
    <t>Biologická rekultivacia (stromy, kríky, sadenice, trvanlivé kvety, zemina</t>
  </si>
  <si>
    <t>Vianočná výzdoba  - nákup  +  ohňostroj</t>
  </si>
  <si>
    <t>5.</t>
  </si>
  <si>
    <t xml:space="preserve">Bezpečnost  a poriadok </t>
  </si>
  <si>
    <t>Hodiny+teplomer-ul.Jašíkova</t>
  </si>
  <si>
    <t>ŽSK - Spoločný orchester</t>
  </si>
  <si>
    <t>Spolufinancovanie - Spoločný orchester</t>
  </si>
  <si>
    <t>Výmena podlahy</t>
  </si>
  <si>
    <t>711 005</t>
  </si>
  <si>
    <t>Všeobecný materiál - parapety na okná</t>
  </si>
  <si>
    <t xml:space="preserve">Výstavba miest a obcí </t>
  </si>
  <si>
    <t>7.5.</t>
  </si>
  <si>
    <t xml:space="preserve">PD - rozvod tepla pri ZŠ </t>
  </si>
  <si>
    <t xml:space="preserve">06 200   </t>
  </si>
  <si>
    <t>Teplovod - komunikačné rozvody ZŠ</t>
  </si>
  <si>
    <t>Teplovod - rozvod tepla  ZŠ</t>
  </si>
  <si>
    <t>7.3</t>
  </si>
  <si>
    <t xml:space="preserve">Schválil  :  Miroslav Rejda </t>
  </si>
  <si>
    <t xml:space="preserve">primátor mesta </t>
  </si>
  <si>
    <t>Vyvesené  dňa   21.9.2010</t>
  </si>
</sst>
</file>

<file path=xl/styles.xml><?xml version="1.0" encoding="utf-8"?>
<styleSheet xmlns="http://schemas.openxmlformats.org/spreadsheetml/2006/main">
  <numFmts count="3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"/>
    <numFmt numFmtId="181" formatCode="#,##0.000"/>
    <numFmt numFmtId="182" formatCode="#,##0.0000"/>
    <numFmt numFmtId="183" formatCode="#,##0.00000"/>
    <numFmt numFmtId="184" formatCode="_-* #,##0.000\ _€_-;\-* #,##0.000\ _€_-;_-* &quot;-&quot;??\ _€_-;_-@_-"/>
    <numFmt numFmtId="185" formatCode="_-* #,##0.0\ _€_-;\-* #,##0.0\ _€_-;_-* &quot;-&quot;??\ _€_-;_-@_-"/>
    <numFmt numFmtId="186" formatCode="_-* #,##0\ _€_-;\-* #,##0\ _€_-;_-* &quot;-&quot;??\ _€_-;_-@_-"/>
    <numFmt numFmtId="187" formatCode="_-* #,##0.0000\ _€_-;\-* #,##0.0000\ _€_-;_-* &quot;-&quot;??\ _€_-;_-@_-"/>
    <numFmt numFmtId="188" formatCode="0.0"/>
    <numFmt numFmtId="189" formatCode="0.000"/>
    <numFmt numFmtId="190" formatCode="0.0000"/>
    <numFmt numFmtId="191" formatCode="[$-405]d\.\ mmmm\ yyyy"/>
    <numFmt numFmtId="192" formatCode="d/m;@"/>
    <numFmt numFmtId="193" formatCode="d/m/yy;@"/>
    <numFmt numFmtId="194" formatCode="[$-41B]d\.\ mmmm\ yyyy"/>
  </numFmts>
  <fonts count="59">
    <font>
      <sz val="10"/>
      <name val="Arial"/>
      <family val="0"/>
    </font>
    <font>
      <sz val="8"/>
      <name val="Arial"/>
      <family val="0"/>
    </font>
    <font>
      <b/>
      <sz val="15"/>
      <color indexed="17"/>
      <name val="Tahoma"/>
      <family val="2"/>
    </font>
    <font>
      <sz val="10"/>
      <color indexed="17"/>
      <name val="Arial"/>
      <family val="0"/>
    </font>
    <font>
      <b/>
      <sz val="10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i/>
      <sz val="8"/>
      <name val="Arial"/>
      <family val="0"/>
    </font>
    <font>
      <b/>
      <i/>
      <sz val="10"/>
      <name val="Arial"/>
      <family val="2"/>
    </font>
    <font>
      <i/>
      <sz val="9"/>
      <name val="Arial CE"/>
      <family val="2"/>
    </font>
    <font>
      <i/>
      <sz val="9"/>
      <name val="Arial"/>
      <family val="0"/>
    </font>
    <font>
      <i/>
      <sz val="10"/>
      <name val="Arial"/>
      <family val="0"/>
    </font>
    <font>
      <b/>
      <i/>
      <sz val="9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i/>
      <sz val="10"/>
      <name val="Arial CE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 CE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11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i/>
      <sz val="12"/>
      <name val="Arial CE"/>
      <family val="2"/>
    </font>
    <font>
      <i/>
      <sz val="12"/>
      <name val="Arial"/>
      <family val="0"/>
    </font>
    <font>
      <b/>
      <i/>
      <sz val="12"/>
      <color indexed="8"/>
      <name val="Arial CE"/>
      <family val="0"/>
    </font>
    <font>
      <b/>
      <i/>
      <sz val="10"/>
      <color indexed="8"/>
      <name val="Arial CE"/>
      <family val="2"/>
    </font>
    <font>
      <sz val="10"/>
      <color indexed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0"/>
    </font>
    <font>
      <sz val="9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8" applyNumberFormat="0" applyAlignment="0" applyProtection="0"/>
    <xf numFmtId="0" fontId="55" fillId="19" borderId="8" applyNumberFormat="0" applyAlignment="0" applyProtection="0"/>
    <xf numFmtId="0" fontId="56" fillId="19" borderId="9" applyNumberFormat="0" applyAlignment="0" applyProtection="0"/>
    <xf numFmtId="0" fontId="57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16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2" fillId="17" borderId="10" xfId="0" applyFont="1" applyFill="1" applyBorder="1" applyAlignment="1">
      <alignment/>
    </xf>
    <xf numFmtId="0" fontId="12" fillId="17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0" fontId="13" fillId="17" borderId="13" xfId="0" applyFont="1" applyFill="1" applyBorder="1" applyAlignment="1">
      <alignment/>
    </xf>
    <xf numFmtId="0" fontId="13" fillId="17" borderId="12" xfId="0" applyFont="1" applyFill="1" applyBorder="1" applyAlignment="1">
      <alignment/>
    </xf>
    <xf numFmtId="3" fontId="13" fillId="17" borderId="12" xfId="0" applyNumberFormat="1" applyFont="1" applyFill="1" applyBorder="1" applyAlignment="1">
      <alignment/>
    </xf>
    <xf numFmtId="3" fontId="13" fillId="17" borderId="14" xfId="0" applyNumberFormat="1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2" fillId="17" borderId="16" xfId="0" applyFont="1" applyFill="1" applyBorder="1" applyAlignment="1">
      <alignment/>
    </xf>
    <xf numFmtId="0" fontId="12" fillId="17" borderId="11" xfId="0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2" fillId="4" borderId="10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12" fillId="4" borderId="11" xfId="0" applyFont="1" applyFill="1" applyBorder="1" applyAlignment="1">
      <alignment/>
    </xf>
    <xf numFmtId="0" fontId="13" fillId="4" borderId="15" xfId="0" applyFont="1" applyFill="1" applyBorder="1" applyAlignment="1">
      <alignment/>
    </xf>
    <xf numFmtId="0" fontId="13" fillId="4" borderId="13" xfId="0" applyFont="1" applyFill="1" applyBorder="1" applyAlignment="1">
      <alignment/>
    </xf>
    <xf numFmtId="3" fontId="13" fillId="4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18" fillId="0" borderId="13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3" fontId="18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/>
    </xf>
    <xf numFmtId="0" fontId="18" fillId="0" borderId="13" xfId="0" applyFont="1" applyFill="1" applyBorder="1" applyAlignment="1">
      <alignment wrapText="1"/>
    </xf>
    <xf numFmtId="49" fontId="18" fillId="0" borderId="13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3" fontId="18" fillId="0" borderId="12" xfId="0" applyNumberFormat="1" applyFont="1" applyFill="1" applyBorder="1" applyAlignment="1">
      <alignment horizontal="right"/>
    </xf>
    <xf numFmtId="49" fontId="18" fillId="0" borderId="13" xfId="0" applyNumberFormat="1" applyFont="1" applyFill="1" applyBorder="1" applyAlignment="1">
      <alignment horizontal="left"/>
    </xf>
    <xf numFmtId="49" fontId="18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/>
    </xf>
    <xf numFmtId="49" fontId="18" fillId="0" borderId="23" xfId="0" applyNumberFormat="1" applyFont="1" applyFill="1" applyBorder="1" applyAlignment="1">
      <alignment/>
    </xf>
    <xf numFmtId="0" fontId="0" fillId="0" borderId="24" xfId="0" applyFont="1" applyBorder="1" applyAlignment="1">
      <alignment horizontal="left"/>
    </xf>
    <xf numFmtId="3" fontId="0" fillId="0" borderId="25" xfId="0" applyNumberFormat="1" applyFont="1" applyFill="1" applyBorder="1" applyAlignment="1">
      <alignment horizontal="right"/>
    </xf>
    <xf numFmtId="0" fontId="17" fillId="4" borderId="15" xfId="0" applyFont="1" applyFill="1" applyBorder="1" applyAlignment="1">
      <alignment/>
    </xf>
    <xf numFmtId="0" fontId="17" fillId="4" borderId="13" xfId="0" applyFont="1" applyFill="1" applyBorder="1" applyAlignment="1">
      <alignment/>
    </xf>
    <xf numFmtId="3" fontId="17" fillId="4" borderId="12" xfId="0" applyNumberFormat="1" applyFont="1" applyFill="1" applyBorder="1" applyAlignment="1">
      <alignment horizontal="right"/>
    </xf>
    <xf numFmtId="3" fontId="17" fillId="4" borderId="12" xfId="0" applyNumberFormat="1" applyFont="1" applyFill="1" applyBorder="1" applyAlignment="1">
      <alignment/>
    </xf>
    <xf numFmtId="3" fontId="21" fillId="4" borderId="12" xfId="0" applyNumberFormat="1" applyFont="1" applyFill="1" applyBorder="1" applyAlignment="1">
      <alignment horizontal="right"/>
    </xf>
    <xf numFmtId="3" fontId="17" fillId="4" borderId="12" xfId="0" applyNumberFormat="1" applyFont="1" applyFill="1" applyBorder="1" applyAlignment="1">
      <alignment horizontal="right"/>
    </xf>
    <xf numFmtId="3" fontId="22" fillId="24" borderId="19" xfId="0" applyNumberFormat="1" applyFont="1" applyFill="1" applyBorder="1" applyAlignment="1">
      <alignment horizontal="right"/>
    </xf>
    <xf numFmtId="3" fontId="17" fillId="4" borderId="12" xfId="0" applyNumberFormat="1" applyFont="1" applyFill="1" applyBorder="1" applyAlignment="1">
      <alignment/>
    </xf>
    <xf numFmtId="3" fontId="22" fillId="24" borderId="19" xfId="0" applyNumberFormat="1" applyFont="1" applyFill="1" applyBorder="1" applyAlignment="1">
      <alignment/>
    </xf>
    <xf numFmtId="49" fontId="18" fillId="17" borderId="13" xfId="0" applyNumberFormat="1" applyFont="1" applyFill="1" applyBorder="1" applyAlignment="1">
      <alignment horizontal="left"/>
    </xf>
    <xf numFmtId="0" fontId="0" fillId="17" borderId="15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left"/>
    </xf>
    <xf numFmtId="3" fontId="0" fillId="17" borderId="12" xfId="0" applyNumberFormat="1" applyFont="1" applyFill="1" applyBorder="1" applyAlignment="1">
      <alignment horizontal="right"/>
    </xf>
    <xf numFmtId="0" fontId="0" fillId="17" borderId="13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49" fontId="0" fillId="0" borderId="1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3" fontId="18" fillId="0" borderId="25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49" fontId="18" fillId="0" borderId="24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5" xfId="0" applyFont="1" applyBorder="1" applyAlignment="1">
      <alignment horizontal="right"/>
    </xf>
    <xf numFmtId="49" fontId="0" fillId="0" borderId="13" xfId="0" applyNumberFormat="1" applyFont="1" applyFill="1" applyBorder="1" applyAlignment="1">
      <alignment/>
    </xf>
    <xf numFmtId="0" fontId="24" fillId="24" borderId="17" xfId="0" applyFont="1" applyFill="1" applyBorder="1" applyAlignment="1">
      <alignment vertical="center"/>
    </xf>
    <xf numFmtId="0" fontId="24" fillId="24" borderId="17" xfId="0" applyFont="1" applyFill="1" applyBorder="1" applyAlignment="1">
      <alignment/>
    </xf>
    <xf numFmtId="0" fontId="24" fillId="24" borderId="18" xfId="0" applyFont="1" applyFill="1" applyBorder="1" applyAlignment="1">
      <alignment/>
    </xf>
    <xf numFmtId="3" fontId="24" fillId="24" borderId="19" xfId="0" applyNumberFormat="1" applyFont="1" applyFill="1" applyBorder="1" applyAlignment="1">
      <alignment/>
    </xf>
    <xf numFmtId="0" fontId="21" fillId="4" borderId="15" xfId="0" applyFont="1" applyFill="1" applyBorder="1" applyAlignment="1">
      <alignment/>
    </xf>
    <xf numFmtId="0" fontId="21" fillId="4" borderId="13" xfId="0" applyFont="1" applyFill="1" applyBorder="1" applyAlignment="1">
      <alignment/>
    </xf>
    <xf numFmtId="3" fontId="21" fillId="4" borderId="12" xfId="0" applyNumberFormat="1" applyFont="1" applyFill="1" applyBorder="1" applyAlignment="1">
      <alignment horizontal="right"/>
    </xf>
    <xf numFmtId="3" fontId="21" fillId="4" borderId="12" xfId="0" applyNumberFormat="1" applyFont="1" applyFill="1" applyBorder="1" applyAlignment="1">
      <alignment/>
    </xf>
    <xf numFmtId="3" fontId="21" fillId="4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3" fontId="0" fillId="7" borderId="12" xfId="0" applyNumberFormat="1" applyFont="1" applyFill="1" applyBorder="1" applyAlignment="1">
      <alignment horizontal="right"/>
    </xf>
    <xf numFmtId="49" fontId="21" fillId="4" borderId="13" xfId="0" applyNumberFormat="1" applyFont="1" applyFill="1" applyBorder="1" applyAlignment="1">
      <alignment horizontal="left"/>
    </xf>
    <xf numFmtId="3" fontId="21" fillId="4" borderId="12" xfId="0" applyNumberFormat="1" applyFont="1" applyFill="1" applyBorder="1" applyAlignment="1">
      <alignment/>
    </xf>
    <xf numFmtId="3" fontId="21" fillId="4" borderId="15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17" borderId="15" xfId="0" applyFont="1" applyFill="1" applyBorder="1" applyAlignment="1">
      <alignment horizontal="center"/>
    </xf>
    <xf numFmtId="49" fontId="0" fillId="17" borderId="13" xfId="0" applyNumberFormat="1" applyFont="1" applyFill="1" applyBorder="1" applyAlignment="1">
      <alignment horizontal="left"/>
    </xf>
    <xf numFmtId="0" fontId="0" fillId="17" borderId="13" xfId="0" applyFont="1" applyFill="1" applyBorder="1" applyAlignment="1">
      <alignment horizontal="left"/>
    </xf>
    <xf numFmtId="3" fontId="0" fillId="17" borderId="12" xfId="0" applyNumberFormat="1" applyFont="1" applyFill="1" applyBorder="1" applyAlignment="1">
      <alignment horizontal="right"/>
    </xf>
    <xf numFmtId="3" fontId="0" fillId="17" borderId="15" xfId="0" applyNumberFormat="1" applyFont="1" applyFill="1" applyBorder="1" applyAlignment="1">
      <alignment horizontal="right"/>
    </xf>
    <xf numFmtId="3" fontId="0" fillId="17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0" fontId="21" fillId="4" borderId="26" xfId="0" applyFont="1" applyFill="1" applyBorder="1" applyAlignment="1">
      <alignment horizontal="left"/>
    </xf>
    <xf numFmtId="0" fontId="0" fillId="17" borderId="13" xfId="0" applyFont="1" applyFill="1" applyBorder="1" applyAlignment="1">
      <alignment horizontal="left" wrapText="1"/>
    </xf>
    <xf numFmtId="49" fontId="0" fillId="0" borderId="15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0" fontId="0" fillId="0" borderId="15" xfId="0" applyFont="1" applyBorder="1" applyAlignment="1">
      <alignment horizontal="left"/>
    </xf>
    <xf numFmtId="3" fontId="21" fillId="4" borderId="19" xfId="0" applyNumberFormat="1" applyFont="1" applyFill="1" applyBorder="1" applyAlignment="1">
      <alignment horizontal="right"/>
    </xf>
    <xf numFmtId="3" fontId="21" fillId="4" borderId="19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/>
    </xf>
    <xf numFmtId="49" fontId="0" fillId="0" borderId="24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 horizontal="right" wrapText="1"/>
    </xf>
    <xf numFmtId="49" fontId="0" fillId="0" borderId="20" xfId="0" applyNumberFormat="1" applyFont="1" applyBorder="1" applyAlignment="1">
      <alignment/>
    </xf>
    <xf numFmtId="0" fontId="0" fillId="0" borderId="28" xfId="0" applyFont="1" applyFill="1" applyBorder="1" applyAlignment="1">
      <alignment wrapText="1"/>
    </xf>
    <xf numFmtId="3" fontId="18" fillId="25" borderId="12" xfId="0" applyNumberFormat="1" applyFont="1" applyFill="1" applyBorder="1" applyAlignment="1">
      <alignment horizontal="right"/>
    </xf>
    <xf numFmtId="4" fontId="17" fillId="4" borderId="1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wrapText="1"/>
    </xf>
    <xf numFmtId="3" fontId="24" fillId="24" borderId="19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3" fontId="15" fillId="0" borderId="12" xfId="0" applyNumberFormat="1" applyFont="1" applyFill="1" applyBorder="1" applyAlignment="1">
      <alignment horizontal="right"/>
    </xf>
    <xf numFmtId="0" fontId="23" fillId="24" borderId="17" xfId="0" applyFont="1" applyFill="1" applyBorder="1" applyAlignment="1">
      <alignment/>
    </xf>
    <xf numFmtId="0" fontId="23" fillId="24" borderId="18" xfId="0" applyFont="1" applyFill="1" applyBorder="1" applyAlignment="1">
      <alignment/>
    </xf>
    <xf numFmtId="3" fontId="21" fillId="4" borderId="12" xfId="0" applyNumberFormat="1" applyFont="1" applyFill="1" applyBorder="1" applyAlignment="1">
      <alignment horizontal="right" wrapText="1"/>
    </xf>
    <xf numFmtId="3" fontId="0" fillId="0" borderId="21" xfId="0" applyNumberFormat="1" applyFont="1" applyFill="1" applyBorder="1" applyAlignment="1">
      <alignment/>
    </xf>
    <xf numFmtId="49" fontId="13" fillId="0" borderId="15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25" fillId="24" borderId="19" xfId="0" applyNumberFormat="1" applyFont="1" applyFill="1" applyBorder="1" applyAlignment="1">
      <alignment/>
    </xf>
    <xf numFmtId="3" fontId="21" fillId="24" borderId="17" xfId="0" applyNumberFormat="1" applyFont="1" applyFill="1" applyBorder="1" applyAlignment="1">
      <alignment shrinkToFit="1"/>
    </xf>
    <xf numFmtId="3" fontId="26" fillId="24" borderId="19" xfId="0" applyNumberFormat="1" applyFont="1" applyFill="1" applyBorder="1" applyAlignment="1">
      <alignment/>
    </xf>
    <xf numFmtId="3" fontId="21" fillId="24" borderId="19" xfId="0" applyNumberFormat="1" applyFont="1" applyFill="1" applyBorder="1" applyAlignment="1">
      <alignment/>
    </xf>
    <xf numFmtId="3" fontId="21" fillId="4" borderId="15" xfId="0" applyNumberFormat="1" applyFont="1" applyFill="1" applyBorder="1" applyAlignment="1">
      <alignment horizontal="right" shrinkToFit="1"/>
    </xf>
    <xf numFmtId="49" fontId="0" fillId="25" borderId="13" xfId="0" applyNumberFormat="1" applyFont="1" applyFill="1" applyBorder="1" applyAlignment="1">
      <alignment/>
    </xf>
    <xf numFmtId="3" fontId="26" fillId="4" borderId="12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/>
    </xf>
    <xf numFmtId="3" fontId="20" fillId="4" borderId="12" xfId="0" applyNumberFormat="1" applyFont="1" applyFill="1" applyBorder="1" applyAlignment="1">
      <alignment horizontal="right"/>
    </xf>
    <xf numFmtId="3" fontId="20" fillId="4" borderId="15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left"/>
    </xf>
    <xf numFmtId="49" fontId="15" fillId="17" borderId="13" xfId="0" applyNumberFormat="1" applyFont="1" applyFill="1" applyBorder="1" applyAlignment="1">
      <alignment horizontal="left"/>
    </xf>
    <xf numFmtId="3" fontId="4" fillId="17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17" borderId="13" xfId="0" applyNumberFormat="1" applyFont="1" applyFill="1" applyBorder="1" applyAlignment="1">
      <alignment/>
    </xf>
    <xf numFmtId="0" fontId="0" fillId="17" borderId="27" xfId="0" applyFont="1" applyFill="1" applyBorder="1" applyAlignment="1">
      <alignment wrapText="1"/>
    </xf>
    <xf numFmtId="3" fontId="4" fillId="17" borderId="12" xfId="0" applyNumberFormat="1" applyFont="1" applyFill="1" applyBorder="1" applyAlignment="1">
      <alignment/>
    </xf>
    <xf numFmtId="3" fontId="0" fillId="17" borderId="12" xfId="0" applyNumberFormat="1" applyFont="1" applyFill="1" applyBorder="1" applyAlignment="1">
      <alignment/>
    </xf>
    <xf numFmtId="49" fontId="15" fillId="17" borderId="13" xfId="0" applyNumberFormat="1" applyFont="1" applyFill="1" applyBorder="1" applyAlignment="1">
      <alignment horizontal="center"/>
    </xf>
    <xf numFmtId="49" fontId="0" fillId="17" borderId="15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/>
    </xf>
    <xf numFmtId="3" fontId="0" fillId="25" borderId="12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22" xfId="0" applyFont="1" applyFill="1" applyBorder="1" applyAlignment="1">
      <alignment/>
    </xf>
    <xf numFmtId="3" fontId="0" fillId="25" borderId="12" xfId="0" applyNumberFormat="1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horizontal="right"/>
    </xf>
    <xf numFmtId="0" fontId="21" fillId="24" borderId="17" xfId="0" applyFont="1" applyFill="1" applyBorder="1" applyAlignment="1">
      <alignment vertical="center"/>
    </xf>
    <xf numFmtId="0" fontId="21" fillId="24" borderId="17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3" fontId="21" fillId="24" borderId="19" xfId="0" applyNumberFormat="1" applyFont="1" applyFill="1" applyBorder="1" applyAlignment="1">
      <alignment horizontal="right"/>
    </xf>
    <xf numFmtId="3" fontId="21" fillId="4" borderId="14" xfId="0" applyNumberFormat="1" applyFont="1" applyFill="1" applyBorder="1" applyAlignment="1">
      <alignment horizontal="right"/>
    </xf>
    <xf numFmtId="49" fontId="0" fillId="25" borderId="15" xfId="0" applyNumberFormat="1" applyFont="1" applyFill="1" applyBorder="1" applyAlignment="1">
      <alignment horizontal="left" wrapText="1"/>
    </xf>
    <xf numFmtId="0" fontId="0" fillId="25" borderId="26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1" fillId="4" borderId="25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3" xfId="0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9" fontId="0" fillId="0" borderId="28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15" fillId="17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26" xfId="0" applyFont="1" applyFill="1" applyBorder="1" applyAlignment="1">
      <alignment horizontal="left" wrapText="1"/>
    </xf>
    <xf numFmtId="3" fontId="4" fillId="4" borderId="25" xfId="0" applyNumberFormat="1" applyFont="1" applyFill="1" applyBorder="1" applyAlignment="1">
      <alignment horizontal="right"/>
    </xf>
    <xf numFmtId="49" fontId="15" fillId="17" borderId="23" xfId="0" applyNumberFormat="1" applyFont="1" applyFill="1" applyBorder="1" applyAlignment="1">
      <alignment horizontal="left"/>
    </xf>
    <xf numFmtId="0" fontId="0" fillId="17" borderId="24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29" xfId="0" applyFont="1" applyBorder="1" applyAlignment="1">
      <alignment horizontal="center"/>
    </xf>
    <xf numFmtId="0" fontId="24" fillId="26" borderId="30" xfId="0" applyFont="1" applyFill="1" applyBorder="1" applyAlignment="1">
      <alignment/>
    </xf>
    <xf numFmtId="0" fontId="24" fillId="26" borderId="31" xfId="0" applyFont="1" applyFill="1" applyBorder="1" applyAlignment="1">
      <alignment/>
    </xf>
    <xf numFmtId="0" fontId="24" fillId="26" borderId="32" xfId="0" applyFont="1" applyFill="1" applyBorder="1" applyAlignment="1">
      <alignment/>
    </xf>
    <xf numFmtId="0" fontId="24" fillId="26" borderId="33" xfId="0" applyFont="1" applyFill="1" applyBorder="1" applyAlignment="1">
      <alignment/>
    </xf>
    <xf numFmtId="3" fontId="22" fillId="26" borderId="34" xfId="0" applyNumberFormat="1" applyFont="1" applyFill="1" applyBorder="1" applyAlignment="1">
      <alignment horizontal="right"/>
    </xf>
    <xf numFmtId="3" fontId="22" fillId="26" borderId="33" xfId="0" applyNumberFormat="1" applyFont="1" applyFill="1" applyBorder="1" applyAlignment="1">
      <alignment/>
    </xf>
    <xf numFmtId="3" fontId="24" fillId="26" borderId="3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 horizontal="right" wrapText="1"/>
    </xf>
    <xf numFmtId="3" fontId="18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left" wrapText="1"/>
    </xf>
    <xf numFmtId="3" fontId="0" fillId="0" borderId="24" xfId="0" applyNumberFormat="1" applyFont="1" applyBorder="1" applyAlignment="1">
      <alignment horizontal="left"/>
    </xf>
    <xf numFmtId="0" fontId="0" fillId="0" borderId="23" xfId="0" applyFont="1" applyFill="1" applyBorder="1" applyAlignment="1">
      <alignment wrapText="1"/>
    </xf>
    <xf numFmtId="0" fontId="0" fillId="0" borderId="22" xfId="0" applyFont="1" applyFill="1" applyBorder="1" applyAlignment="1">
      <alignment horizontal="right"/>
    </xf>
    <xf numFmtId="3" fontId="29" fillId="4" borderId="12" xfId="0" applyNumberFormat="1" applyFont="1" applyFill="1" applyBorder="1" applyAlignment="1">
      <alignment horizontal="right"/>
    </xf>
    <xf numFmtId="0" fontId="29" fillId="4" borderId="15" xfId="0" applyFont="1" applyFill="1" applyBorder="1" applyAlignment="1">
      <alignment/>
    </xf>
    <xf numFmtId="0" fontId="30" fillId="4" borderId="15" xfId="0" applyFont="1" applyFill="1" applyBorder="1" applyAlignment="1">
      <alignment/>
    </xf>
    <xf numFmtId="0" fontId="30" fillId="4" borderId="13" xfId="0" applyFont="1" applyFill="1" applyBorder="1" applyAlignment="1">
      <alignment/>
    </xf>
    <xf numFmtId="3" fontId="17" fillId="4" borderId="25" xfId="0" applyNumberFormat="1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2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35" xfId="0" applyFont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3" fontId="0" fillId="0" borderId="12" xfId="0" applyNumberFormat="1" applyFont="1" applyFill="1" applyBorder="1" applyAlignment="1">
      <alignment/>
    </xf>
    <xf numFmtId="0" fontId="17" fillId="24" borderId="17" xfId="0" applyFont="1" applyFill="1" applyBorder="1" applyAlignment="1">
      <alignment vertical="center"/>
    </xf>
    <xf numFmtId="0" fontId="17" fillId="24" borderId="18" xfId="0" applyFont="1" applyFill="1" applyBorder="1" applyAlignment="1">
      <alignment vertical="center"/>
    </xf>
    <xf numFmtId="0" fontId="17" fillId="24" borderId="18" xfId="0" applyFont="1" applyFill="1" applyBorder="1" applyAlignment="1">
      <alignment/>
    </xf>
    <xf numFmtId="3" fontId="17" fillId="24" borderId="19" xfId="0" applyNumberFormat="1" applyFont="1" applyFill="1" applyBorder="1" applyAlignment="1">
      <alignment horizontal="right"/>
    </xf>
    <xf numFmtId="0" fontId="20" fillId="24" borderId="17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3" fontId="19" fillId="0" borderId="25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31" fillId="0" borderId="19" xfId="0" applyNumberFormat="1" applyFont="1" applyFill="1" applyBorder="1" applyAlignment="1">
      <alignment/>
    </xf>
    <xf numFmtId="3" fontId="22" fillId="0" borderId="36" xfId="0" applyNumberFormat="1" applyFont="1" applyFill="1" applyBorder="1" applyAlignment="1">
      <alignment/>
    </xf>
    <xf numFmtId="3" fontId="22" fillId="0" borderId="36" xfId="0" applyNumberFormat="1" applyFont="1" applyFill="1" applyBorder="1" applyAlignment="1">
      <alignment/>
    </xf>
    <xf numFmtId="3" fontId="31" fillId="0" borderId="36" xfId="0" applyNumberFormat="1" applyFont="1" applyFill="1" applyBorder="1" applyAlignment="1">
      <alignment/>
    </xf>
    <xf numFmtId="3" fontId="24" fillId="4" borderId="37" xfId="0" applyNumberFormat="1" applyFont="1" applyFill="1" applyBorder="1" applyAlignment="1">
      <alignment horizontal="right"/>
    </xf>
    <xf numFmtId="3" fontId="22" fillId="4" borderId="37" xfId="0" applyNumberFormat="1" applyFont="1" applyFill="1" applyBorder="1" applyAlignment="1">
      <alignment horizontal="right"/>
    </xf>
    <xf numFmtId="0" fontId="25" fillId="17" borderId="10" xfId="0" applyFont="1" applyFill="1" applyBorder="1" applyAlignment="1">
      <alignment/>
    </xf>
    <xf numFmtId="0" fontId="25" fillId="17" borderId="16" xfId="0" applyFont="1" applyFill="1" applyBorder="1" applyAlignment="1">
      <alignment/>
    </xf>
    <xf numFmtId="0" fontId="25" fillId="17" borderId="11" xfId="0" applyFont="1" applyFill="1" applyBorder="1" applyAlignment="1">
      <alignment/>
    </xf>
    <xf numFmtId="3" fontId="31" fillId="17" borderId="10" xfId="0" applyNumberFormat="1" applyFont="1" applyFill="1" applyBorder="1" applyAlignment="1">
      <alignment horizontal="right"/>
    </xf>
    <xf numFmtId="3" fontId="31" fillId="17" borderId="11" xfId="0" applyNumberFormat="1" applyFont="1" applyFill="1" applyBorder="1" applyAlignment="1">
      <alignment/>
    </xf>
    <xf numFmtId="0" fontId="33" fillId="17" borderId="12" xfId="0" applyFont="1" applyFill="1" applyBorder="1" applyAlignment="1">
      <alignment horizontal="left"/>
    </xf>
    <xf numFmtId="3" fontId="32" fillId="17" borderId="15" xfId="0" applyNumberFormat="1" applyFont="1" applyFill="1" applyBorder="1" applyAlignment="1">
      <alignment horizontal="right"/>
    </xf>
    <xf numFmtId="3" fontId="32" fillId="17" borderId="12" xfId="0" applyNumberFormat="1" applyFont="1" applyFill="1" applyBorder="1" applyAlignment="1">
      <alignment/>
    </xf>
    <xf numFmtId="0" fontId="32" fillId="17" borderId="20" xfId="0" applyFont="1" applyFill="1" applyBorder="1" applyAlignment="1">
      <alignment/>
    </xf>
    <xf numFmtId="0" fontId="32" fillId="17" borderId="28" xfId="0" applyFont="1" applyFill="1" applyBorder="1" applyAlignment="1">
      <alignment/>
    </xf>
    <xf numFmtId="0" fontId="32" fillId="17" borderId="21" xfId="0" applyFont="1" applyFill="1" applyBorder="1" applyAlignment="1">
      <alignment/>
    </xf>
    <xf numFmtId="3" fontId="32" fillId="17" borderId="20" xfId="0" applyNumberFormat="1" applyFont="1" applyFill="1" applyBorder="1" applyAlignment="1">
      <alignment/>
    </xf>
    <xf numFmtId="3" fontId="32" fillId="17" borderId="21" xfId="0" applyNumberFormat="1" applyFont="1" applyFill="1" applyBorder="1" applyAlignment="1">
      <alignment/>
    </xf>
    <xf numFmtId="49" fontId="6" fillId="4" borderId="38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0" fillId="4" borderId="26" xfId="0" applyFont="1" applyFill="1" applyBorder="1" applyAlignment="1">
      <alignment/>
    </xf>
    <xf numFmtId="49" fontId="6" fillId="4" borderId="39" xfId="0" applyNumberFormat="1" applyFont="1" applyFill="1" applyBorder="1" applyAlignment="1">
      <alignment horizontal="center"/>
    </xf>
    <xf numFmtId="49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49" fontId="6" fillId="4" borderId="40" xfId="0" applyNumberFormat="1" applyFont="1" applyFill="1" applyBorder="1" applyAlignment="1">
      <alignment horizontal="center"/>
    </xf>
    <xf numFmtId="49" fontId="6" fillId="4" borderId="41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/>
    </xf>
    <xf numFmtId="0" fontId="0" fillId="25" borderId="15" xfId="0" applyFont="1" applyFill="1" applyBorder="1" applyAlignment="1">
      <alignment horizontal="left"/>
    </xf>
    <xf numFmtId="0" fontId="0" fillId="25" borderId="13" xfId="0" applyFont="1" applyFill="1" applyBorder="1" applyAlignment="1">
      <alignment wrapText="1"/>
    </xf>
    <xf numFmtId="0" fontId="0" fillId="25" borderId="12" xfId="0" applyFont="1" applyFill="1" applyBorder="1" applyAlignment="1">
      <alignment/>
    </xf>
    <xf numFmtId="3" fontId="0" fillId="7" borderId="12" xfId="0" applyNumberFormat="1" applyFont="1" applyFill="1" applyBorder="1" applyAlignment="1">
      <alignment/>
    </xf>
    <xf numFmtId="0" fontId="0" fillId="25" borderId="15" xfId="0" applyFont="1" applyFill="1" applyBorder="1" applyAlignment="1">
      <alignment horizontal="left" wrapText="1"/>
    </xf>
    <xf numFmtId="0" fontId="0" fillId="25" borderId="26" xfId="0" applyFont="1" applyFill="1" applyBorder="1" applyAlignment="1">
      <alignment horizontal="left" wrapText="1"/>
    </xf>
    <xf numFmtId="3" fontId="8" fillId="25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left"/>
    </xf>
    <xf numFmtId="0" fontId="0" fillId="4" borderId="42" xfId="0" applyFont="1" applyFill="1" applyBorder="1" applyAlignment="1">
      <alignment/>
    </xf>
    <xf numFmtId="0" fontId="6" fillId="4" borderId="43" xfId="0" applyFont="1" applyFill="1" applyBorder="1" applyAlignment="1">
      <alignment/>
    </xf>
    <xf numFmtId="0" fontId="6" fillId="4" borderId="44" xfId="0" applyFont="1" applyFill="1" applyBorder="1" applyAlignment="1">
      <alignment/>
    </xf>
    <xf numFmtId="0" fontId="0" fillId="4" borderId="45" xfId="0" applyFont="1" applyFill="1" applyBorder="1" applyAlignment="1">
      <alignment horizontal="center"/>
    </xf>
    <xf numFmtId="0" fontId="36" fillId="4" borderId="46" xfId="0" applyFont="1" applyFill="1" applyBorder="1" applyAlignment="1">
      <alignment horizontal="center" shrinkToFit="1"/>
    </xf>
    <xf numFmtId="0" fontId="36" fillId="4" borderId="47" xfId="0" applyFont="1" applyFill="1" applyBorder="1" applyAlignment="1">
      <alignment horizontal="center" vertical="center"/>
    </xf>
    <xf numFmtId="49" fontId="0" fillId="17" borderId="18" xfId="0" applyNumberFormat="1" applyFont="1" applyFill="1" applyBorder="1" applyAlignment="1">
      <alignment horizontal="left"/>
    </xf>
    <xf numFmtId="0" fontId="0" fillId="17" borderId="17" xfId="0" applyFont="1" applyFill="1" applyBorder="1" applyAlignment="1">
      <alignment horizontal="center"/>
    </xf>
    <xf numFmtId="0" fontId="25" fillId="4" borderId="16" xfId="0" applyFont="1" applyFill="1" applyBorder="1" applyAlignment="1">
      <alignment/>
    </xf>
    <xf numFmtId="0" fontId="25" fillId="17" borderId="16" xfId="0" applyFont="1" applyFill="1" applyBorder="1" applyAlignment="1">
      <alignment/>
    </xf>
    <xf numFmtId="0" fontId="16" fillId="4" borderId="15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16" fillId="17" borderId="15" xfId="0" applyFont="1" applyFill="1" applyBorder="1" applyAlignment="1">
      <alignment/>
    </xf>
    <xf numFmtId="3" fontId="0" fillId="0" borderId="0" xfId="0" applyNumberFormat="1" applyAlignment="1">
      <alignment/>
    </xf>
    <xf numFmtId="49" fontId="0" fillId="0" borderId="13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25" fillId="17" borderId="48" xfId="0" applyFont="1" applyFill="1" applyBorder="1" applyAlignment="1">
      <alignment horizontal="center"/>
    </xf>
    <xf numFmtId="0" fontId="32" fillId="17" borderId="49" xfId="0" applyFont="1" applyFill="1" applyBorder="1" applyAlignment="1">
      <alignment horizontal="center"/>
    </xf>
    <xf numFmtId="16" fontId="32" fillId="17" borderId="50" xfId="0" applyNumberFormat="1" applyFont="1" applyFill="1" applyBorder="1" applyAlignment="1">
      <alignment horizontal="center"/>
    </xf>
    <xf numFmtId="3" fontId="21" fillId="4" borderId="14" xfId="0" applyNumberFormat="1" applyFont="1" applyFill="1" applyBorder="1" applyAlignment="1">
      <alignment horizontal="center"/>
    </xf>
    <xf numFmtId="171" fontId="39" fillId="0" borderId="0" xfId="0" applyNumberFormat="1" applyFont="1" applyAlignment="1">
      <alignment/>
    </xf>
    <xf numFmtId="4" fontId="22" fillId="26" borderId="32" xfId="0" applyNumberFormat="1" applyFont="1" applyFill="1" applyBorder="1" applyAlignment="1">
      <alignment horizontal="center"/>
    </xf>
    <xf numFmtId="0" fontId="25" fillId="17" borderId="16" xfId="0" applyFont="1" applyFill="1" applyBorder="1" applyAlignment="1">
      <alignment horizontal="center"/>
    </xf>
    <xf numFmtId="0" fontId="33" fillId="17" borderId="13" xfId="0" applyFont="1" applyFill="1" applyBorder="1" applyAlignment="1">
      <alignment horizontal="center"/>
    </xf>
    <xf numFmtId="3" fontId="32" fillId="17" borderId="28" xfId="0" applyNumberFormat="1" applyFont="1" applyFill="1" applyBorder="1" applyAlignment="1">
      <alignment horizontal="center"/>
    </xf>
    <xf numFmtId="0" fontId="23" fillId="26" borderId="32" xfId="0" applyFont="1" applyFill="1" applyBorder="1" applyAlignment="1">
      <alignment horizontal="center"/>
    </xf>
    <xf numFmtId="4" fontId="32" fillId="17" borderId="13" xfId="0" applyNumberFormat="1" applyFont="1" applyFill="1" applyBorder="1" applyAlignment="1">
      <alignment horizontal="center"/>
    </xf>
    <xf numFmtId="4" fontId="32" fillId="17" borderId="28" xfId="0" applyNumberFormat="1" applyFont="1" applyFill="1" applyBorder="1" applyAlignment="1">
      <alignment horizontal="center"/>
    </xf>
    <xf numFmtId="4" fontId="31" fillId="17" borderId="16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wrapText="1"/>
    </xf>
    <xf numFmtId="0" fontId="6" fillId="4" borderId="2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16" fontId="26" fillId="4" borderId="12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/>
    </xf>
    <xf numFmtId="49" fontId="26" fillId="4" borderId="12" xfId="0" applyNumberFormat="1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 horizontal="left"/>
    </xf>
    <xf numFmtId="49" fontId="0" fillId="0" borderId="51" xfId="0" applyNumberFormat="1" applyFont="1" applyFill="1" applyBorder="1" applyAlignment="1">
      <alignment horizontal="left"/>
    </xf>
    <xf numFmtId="14" fontId="0" fillId="17" borderId="1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4" borderId="53" xfId="0" applyFont="1" applyFill="1" applyBorder="1" applyAlignment="1">
      <alignment horizontal="center" vertical="center" shrinkToFit="1"/>
    </xf>
    <xf numFmtId="3" fontId="0" fillId="0" borderId="15" xfId="0" applyNumberFormat="1" applyFont="1" applyFill="1" applyBorder="1" applyAlignment="1">
      <alignment horizontal="right" shrinkToFit="1"/>
    </xf>
    <xf numFmtId="3" fontId="0" fillId="17" borderId="15" xfId="0" applyNumberFormat="1" applyFont="1" applyFill="1" applyBorder="1" applyAlignment="1">
      <alignment horizontal="right" shrinkToFit="1"/>
    </xf>
    <xf numFmtId="3" fontId="0" fillId="0" borderId="20" xfId="0" applyNumberFormat="1" applyFont="1" applyFill="1" applyBorder="1" applyAlignment="1">
      <alignment horizontal="right" shrinkToFit="1"/>
    </xf>
    <xf numFmtId="3" fontId="21" fillId="4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21" fillId="24" borderId="18" xfId="0" applyNumberFormat="1" applyFont="1" applyFill="1" applyBorder="1" applyAlignment="1">
      <alignment/>
    </xf>
    <xf numFmtId="3" fontId="21" fillId="4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1" fillId="4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21" fillId="4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3" fontId="0" fillId="17" borderId="1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left" wrapText="1"/>
    </xf>
    <xf numFmtId="0" fontId="0" fillId="0" borderId="51" xfId="0" applyFont="1" applyFill="1" applyBorder="1" applyAlignment="1">
      <alignment/>
    </xf>
    <xf numFmtId="49" fontId="15" fillId="17" borderId="12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21" fillId="4" borderId="19" xfId="0" applyFont="1" applyFill="1" applyBorder="1" applyAlignment="1">
      <alignment horizontal="center"/>
    </xf>
    <xf numFmtId="0" fontId="21" fillId="25" borderId="36" xfId="0" applyFont="1" applyFill="1" applyBorder="1" applyAlignment="1">
      <alignment horizontal="center"/>
    </xf>
    <xf numFmtId="14" fontId="21" fillId="4" borderId="12" xfId="0" applyNumberFormat="1" applyFont="1" applyFill="1" applyBorder="1" applyAlignment="1">
      <alignment horizontal="center"/>
    </xf>
    <xf numFmtId="14" fontId="27" fillId="17" borderId="12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14" fontId="21" fillId="4" borderId="19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24" fillId="24" borderId="18" xfId="0" applyNumberFormat="1" applyFont="1" applyFill="1" applyBorder="1" applyAlignment="1">
      <alignment/>
    </xf>
    <xf numFmtId="3" fontId="0" fillId="17" borderId="13" xfId="0" applyNumberFormat="1" applyFont="1" applyFill="1" applyBorder="1" applyAlignment="1">
      <alignment/>
    </xf>
    <xf numFmtId="3" fontId="0" fillId="17" borderId="13" xfId="0" applyNumberFormat="1" applyFont="1" applyFill="1" applyBorder="1" applyAlignment="1">
      <alignment horizontal="right"/>
    </xf>
    <xf numFmtId="3" fontId="0" fillId="25" borderId="13" xfId="0" applyNumberFormat="1" applyFont="1" applyFill="1" applyBorder="1" applyAlignment="1">
      <alignment horizontal="right"/>
    </xf>
    <xf numFmtId="0" fontId="0" fillId="25" borderId="13" xfId="0" applyFont="1" applyFill="1" applyBorder="1" applyAlignment="1">
      <alignment/>
    </xf>
    <xf numFmtId="3" fontId="21" fillId="4" borderId="18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1" fillId="4" borderId="18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3" fontId="4" fillId="17" borderId="13" xfId="0" applyNumberFormat="1" applyFont="1" applyFill="1" applyBorder="1" applyAlignment="1">
      <alignment/>
    </xf>
    <xf numFmtId="3" fontId="4" fillId="17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21" fillId="24" borderId="18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0" fontId="21" fillId="24" borderId="19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/>
    </xf>
    <xf numFmtId="49" fontId="21" fillId="4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27" fillId="0" borderId="25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/>
    </xf>
    <xf numFmtId="14" fontId="27" fillId="0" borderId="21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4" fillId="24" borderId="19" xfId="0" applyFont="1" applyFill="1" applyBorder="1" applyAlignment="1">
      <alignment horizontal="left" vertical="center"/>
    </xf>
    <xf numFmtId="16" fontId="21" fillId="4" borderId="12" xfId="0" applyNumberFormat="1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horizontal="left" wrapText="1"/>
    </xf>
    <xf numFmtId="3" fontId="24" fillId="24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3" fontId="21" fillId="4" borderId="23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21" fillId="4" borderId="23" xfId="0" applyNumberFormat="1" applyFont="1" applyFill="1" applyBorder="1" applyAlignment="1">
      <alignment horizontal="right"/>
    </xf>
    <xf numFmtId="3" fontId="4" fillId="4" borderId="23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14" fontId="27" fillId="0" borderId="12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6" fillId="4" borderId="54" xfId="0" applyFont="1" applyFill="1" applyBorder="1" applyAlignment="1">
      <alignment horizontal="center" shrinkToFit="1"/>
    </xf>
    <xf numFmtId="3" fontId="21" fillId="24" borderId="5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17" borderId="14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3" fontId="0" fillId="17" borderId="38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3" fontId="0" fillId="17" borderId="55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42" xfId="0" applyFont="1" applyFill="1" applyBorder="1" applyAlignment="1">
      <alignment wrapText="1"/>
    </xf>
    <xf numFmtId="0" fontId="0" fillId="17" borderId="27" xfId="0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left" wrapText="1"/>
    </xf>
    <xf numFmtId="0" fontId="0" fillId="0" borderId="57" xfId="0" applyFont="1" applyFill="1" applyBorder="1" applyAlignment="1">
      <alignment horizontal="left"/>
    </xf>
    <xf numFmtId="14" fontId="0" fillId="17" borderId="25" xfId="0" applyNumberFormat="1" applyFont="1" applyFill="1" applyBorder="1" applyAlignment="1">
      <alignment horizontal="center"/>
    </xf>
    <xf numFmtId="0" fontId="0" fillId="17" borderId="57" xfId="0" applyFont="1" applyFill="1" applyBorder="1" applyAlignment="1">
      <alignment horizontal="left"/>
    </xf>
    <xf numFmtId="0" fontId="0" fillId="17" borderId="27" xfId="0" applyFont="1" applyFill="1" applyBorder="1" applyAlignment="1">
      <alignment horizontal="left" wrapText="1"/>
    </xf>
    <xf numFmtId="14" fontId="27" fillId="17" borderId="19" xfId="0" applyNumberFormat="1" applyFont="1" applyFill="1" applyBorder="1" applyAlignment="1">
      <alignment horizontal="center"/>
    </xf>
    <xf numFmtId="0" fontId="0" fillId="17" borderId="58" xfId="0" applyFont="1" applyFill="1" applyBorder="1" applyAlignment="1">
      <alignment horizontal="left" wrapText="1"/>
    </xf>
    <xf numFmtId="0" fontId="0" fillId="0" borderId="59" xfId="0" applyFont="1" applyFill="1" applyBorder="1" applyAlignment="1">
      <alignment wrapText="1"/>
    </xf>
    <xf numFmtId="3" fontId="0" fillId="17" borderId="55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" fontId="0" fillId="0" borderId="56" xfId="0" applyNumberFormat="1" applyFont="1" applyFill="1" applyBorder="1" applyAlignment="1">
      <alignment horizontal="right" wrapText="1"/>
    </xf>
    <xf numFmtId="49" fontId="0" fillId="0" borderId="13" xfId="0" applyNumberFormat="1" applyFont="1" applyFill="1" applyBorder="1" applyAlignment="1">
      <alignment/>
    </xf>
    <xf numFmtId="3" fontId="0" fillId="17" borderId="23" xfId="0" applyNumberFormat="1" applyFont="1" applyFill="1" applyBorder="1" applyAlignment="1">
      <alignment horizontal="right"/>
    </xf>
    <xf numFmtId="3" fontId="0" fillId="17" borderId="18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3" fontId="0" fillId="17" borderId="23" xfId="0" applyNumberFormat="1" applyFont="1" applyFill="1" applyBorder="1" applyAlignment="1">
      <alignment/>
    </xf>
    <xf numFmtId="3" fontId="0" fillId="17" borderId="18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/>
    </xf>
    <xf numFmtId="0" fontId="12" fillId="4" borderId="60" xfId="0" applyFont="1" applyFill="1" applyBorder="1" applyAlignment="1">
      <alignment/>
    </xf>
    <xf numFmtId="3" fontId="13" fillId="4" borderId="14" xfId="0" applyNumberFormat="1" applyFont="1" applyFill="1" applyBorder="1" applyAlignment="1">
      <alignment/>
    </xf>
    <xf numFmtId="0" fontId="12" fillId="17" borderId="60" xfId="0" applyFont="1" applyFill="1" applyBorder="1" applyAlignment="1">
      <alignment/>
    </xf>
    <xf numFmtId="0" fontId="0" fillId="0" borderId="21" xfId="0" applyFill="1" applyBorder="1" applyAlignment="1">
      <alignment/>
    </xf>
    <xf numFmtId="16" fontId="18" fillId="0" borderId="12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14" fontId="18" fillId="0" borderId="12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18" fillId="0" borderId="25" xfId="0" applyNumberFormat="1" applyFont="1" applyFill="1" applyBorder="1" applyAlignment="1">
      <alignment horizontal="center"/>
    </xf>
    <xf numFmtId="3" fontId="0" fillId="17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12" fillId="4" borderId="11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2" fillId="17" borderId="11" xfId="0" applyNumberFormat="1" applyFont="1" applyFill="1" applyBorder="1" applyAlignment="1">
      <alignment/>
    </xf>
    <xf numFmtId="0" fontId="13" fillId="0" borderId="28" xfId="0" applyFont="1" applyFill="1" applyBorder="1" applyAlignment="1">
      <alignment wrapText="1"/>
    </xf>
    <xf numFmtId="0" fontId="14" fillId="0" borderId="56" xfId="0" applyFont="1" applyFill="1" applyBorder="1" applyAlignment="1">
      <alignment/>
    </xf>
    <xf numFmtId="0" fontId="12" fillId="17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17" fillId="4" borderId="13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8" fillId="0" borderId="2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3" fontId="17" fillId="4" borderId="1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18" fillId="0" borderId="28" xfId="0" applyNumberFormat="1" applyFont="1" applyFill="1" applyBorder="1" applyAlignment="1">
      <alignment/>
    </xf>
    <xf numFmtId="16" fontId="1" fillId="0" borderId="12" xfId="0" applyNumberFormat="1" applyFont="1" applyFill="1" applyBorder="1" applyAlignment="1">
      <alignment horizontal="center"/>
    </xf>
    <xf numFmtId="49" fontId="17" fillId="4" borderId="12" xfId="0" applyNumberFormat="1" applyFont="1" applyFill="1" applyBorder="1" applyAlignment="1">
      <alignment horizontal="center"/>
    </xf>
    <xf numFmtId="0" fontId="18" fillId="17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17" fillId="24" borderId="18" xfId="0" applyNumberFormat="1" applyFont="1" applyFill="1" applyBorder="1" applyAlignment="1">
      <alignment/>
    </xf>
    <xf numFmtId="3" fontId="18" fillId="17" borderId="13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8" fillId="0" borderId="23" xfId="0" applyNumberFormat="1" applyFont="1" applyFill="1" applyBorder="1" applyAlignment="1">
      <alignment horizontal="right"/>
    </xf>
    <xf numFmtId="3" fontId="17" fillId="24" borderId="17" xfId="0" applyNumberFormat="1" applyFont="1" applyFill="1" applyBorder="1" applyAlignment="1">
      <alignment/>
    </xf>
    <xf numFmtId="3" fontId="17" fillId="4" borderId="15" xfId="0" applyNumberFormat="1" applyFont="1" applyFill="1" applyBorder="1" applyAlignment="1">
      <alignment horizontal="right"/>
    </xf>
    <xf numFmtId="3" fontId="18" fillId="0" borderId="15" xfId="0" applyNumberFormat="1" applyFont="1" applyFill="1" applyBorder="1" applyAlignment="1">
      <alignment horizontal="right"/>
    </xf>
    <xf numFmtId="3" fontId="18" fillId="17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49" fontId="18" fillId="0" borderId="13" xfId="0" applyNumberFormat="1" applyFont="1" applyFill="1" applyBorder="1" applyAlignment="1">
      <alignment wrapText="1"/>
    </xf>
    <xf numFmtId="3" fontId="0" fillId="0" borderId="25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17" fillId="24" borderId="19" xfId="0" applyFont="1" applyFill="1" applyBorder="1" applyAlignment="1">
      <alignment horizontal="left" vertical="center"/>
    </xf>
    <xf numFmtId="16" fontId="17" fillId="4" borderId="12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17" fillId="24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21" fillId="4" borderId="1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/>
    </xf>
    <xf numFmtId="49" fontId="18" fillId="0" borderId="13" xfId="0" applyNumberFormat="1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left" wrapText="1"/>
    </xf>
    <xf numFmtId="3" fontId="17" fillId="4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17" fillId="0" borderId="12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/>
    </xf>
    <xf numFmtId="16" fontId="13" fillId="17" borderId="12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0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28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2" fillId="4" borderId="11" xfId="0" applyFont="1" applyFill="1" applyBorder="1" applyAlignment="1">
      <alignment horizontal="center"/>
    </xf>
    <xf numFmtId="16" fontId="13" fillId="4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9" fontId="13" fillId="0" borderId="20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right"/>
    </xf>
    <xf numFmtId="0" fontId="14" fillId="0" borderId="21" xfId="0" applyFont="1" applyFill="1" applyBorder="1" applyAlignment="1">
      <alignment/>
    </xf>
    <xf numFmtId="3" fontId="17" fillId="4" borderId="13" xfId="0" applyNumberFormat="1" applyFont="1" applyFill="1" applyBorder="1" applyAlignment="1">
      <alignment/>
    </xf>
    <xf numFmtId="3" fontId="17" fillId="4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3" fontId="7" fillId="4" borderId="16" xfId="0" applyNumberFormat="1" applyFont="1" applyFill="1" applyBorder="1" applyAlignment="1">
      <alignment horizontal="right"/>
    </xf>
    <xf numFmtId="3" fontId="40" fillId="4" borderId="13" xfId="0" applyNumberFormat="1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3" fontId="40" fillId="0" borderId="28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3" fontId="4" fillId="17" borderId="16" xfId="0" applyNumberFormat="1" applyFont="1" applyFill="1" applyBorder="1" applyAlignment="1">
      <alignment/>
    </xf>
    <xf numFmtId="3" fontId="40" fillId="17" borderId="13" xfId="0" applyNumberFormat="1" applyFont="1" applyFill="1" applyBorder="1" applyAlignment="1">
      <alignment/>
    </xf>
    <xf numFmtId="3" fontId="21" fillId="24" borderId="17" xfId="0" applyNumberFormat="1" applyFont="1" applyFill="1" applyBorder="1" applyAlignment="1">
      <alignment/>
    </xf>
    <xf numFmtId="3" fontId="17" fillId="4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17" fillId="4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3" fontId="40" fillId="4" borderId="15" xfId="0" applyNumberFormat="1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17" borderId="10" xfId="0" applyFont="1" applyFill="1" applyBorder="1" applyAlignment="1">
      <alignment/>
    </xf>
    <xf numFmtId="3" fontId="40" fillId="17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7" fillId="17" borderId="16" xfId="0" applyNumberFormat="1" applyFont="1" applyFill="1" applyBorder="1" applyAlignment="1">
      <alignment horizontal="right"/>
    </xf>
    <xf numFmtId="3" fontId="41" fillId="0" borderId="18" xfId="0" applyNumberFormat="1" applyFont="1" applyFill="1" applyBorder="1" applyAlignment="1">
      <alignment horizontal="right"/>
    </xf>
    <xf numFmtId="3" fontId="41" fillId="0" borderId="13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21" fillId="25" borderId="1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3" fontId="0" fillId="25" borderId="12" xfId="0" applyNumberFormat="1" applyFont="1" applyFill="1" applyBorder="1" applyAlignment="1">
      <alignment horizontal="right"/>
    </xf>
    <xf numFmtId="3" fontId="0" fillId="25" borderId="12" xfId="0" applyNumberFormat="1" applyFont="1" applyFill="1" applyBorder="1" applyAlignment="1">
      <alignment horizontal="right"/>
    </xf>
    <xf numFmtId="3" fontId="22" fillId="24" borderId="18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18" fillId="25" borderId="13" xfId="0" applyNumberFormat="1" applyFont="1" applyFill="1" applyBorder="1" applyAlignment="1">
      <alignment horizontal="right"/>
    </xf>
    <xf numFmtId="3" fontId="18" fillId="25" borderId="15" xfId="0" applyNumberFormat="1" applyFont="1" applyFill="1" applyBorder="1" applyAlignment="1">
      <alignment horizontal="right"/>
    </xf>
    <xf numFmtId="3" fontId="18" fillId="0" borderId="23" xfId="0" applyNumberFormat="1" applyFont="1" applyFill="1" applyBorder="1" applyAlignment="1">
      <alignment horizontal="right"/>
    </xf>
    <xf numFmtId="3" fontId="7" fillId="25" borderId="1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3" fontId="18" fillId="25" borderId="13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24" fillId="24" borderId="17" xfId="0" applyNumberFormat="1" applyFont="1" applyFill="1" applyBorder="1" applyAlignment="1">
      <alignment/>
    </xf>
    <xf numFmtId="3" fontId="17" fillId="4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32" fillId="17" borderId="28" xfId="0" applyNumberFormat="1" applyFont="1" applyFill="1" applyBorder="1" applyAlignment="1">
      <alignment/>
    </xf>
    <xf numFmtId="0" fontId="24" fillId="26" borderId="6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1" fontId="24" fillId="0" borderId="0" xfId="33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0" fillId="7" borderId="13" xfId="0" applyNumberFormat="1" applyFont="1" applyFill="1" applyBorder="1" applyAlignment="1">
      <alignment horizontal="right"/>
    </xf>
    <xf numFmtId="3" fontId="0" fillId="7" borderId="13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3" fontId="22" fillId="0" borderId="29" xfId="0" applyNumberFormat="1" applyFont="1" applyFill="1" applyBorder="1" applyAlignment="1">
      <alignment/>
    </xf>
    <xf numFmtId="3" fontId="22" fillId="4" borderId="62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left"/>
    </xf>
    <xf numFmtId="0" fontId="0" fillId="0" borderId="26" xfId="0" applyFont="1" applyFill="1" applyBorder="1" applyAlignment="1">
      <alignment wrapText="1"/>
    </xf>
    <xf numFmtId="49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33" fillId="17" borderId="12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7" borderId="14" xfId="0" applyNumberFormat="1" applyFont="1" applyFill="1" applyBorder="1" applyAlignment="1">
      <alignment horizontal="right"/>
    </xf>
    <xf numFmtId="49" fontId="0" fillId="0" borderId="2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3" fontId="40" fillId="0" borderId="2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18" fillId="7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4" fillId="4" borderId="11" xfId="0" applyFont="1" applyFill="1" applyBorder="1" applyAlignment="1">
      <alignment/>
    </xf>
    <xf numFmtId="0" fontId="40" fillId="4" borderId="12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3" fontId="17" fillId="24" borderId="18" xfId="0" applyNumberFormat="1" applyFont="1" applyFill="1" applyBorder="1" applyAlignment="1">
      <alignment/>
    </xf>
    <xf numFmtId="0" fontId="0" fillId="0" borderId="13" xfId="0" applyFont="1" applyBorder="1" applyAlignment="1">
      <alignment horizontal="right"/>
    </xf>
    <xf numFmtId="3" fontId="18" fillId="7" borderId="13" xfId="0" applyNumberFormat="1" applyFont="1" applyFill="1" applyBorder="1" applyAlignment="1">
      <alignment horizontal="right"/>
    </xf>
    <xf numFmtId="3" fontId="0" fillId="7" borderId="12" xfId="0" applyNumberFormat="1" applyFont="1" applyFill="1" applyBorder="1" applyAlignment="1">
      <alignment horizontal="right"/>
    </xf>
    <xf numFmtId="3" fontId="18" fillId="7" borderId="12" xfId="0" applyNumberFormat="1" applyFont="1" applyFill="1" applyBorder="1" applyAlignment="1">
      <alignment horizontal="right"/>
    </xf>
    <xf numFmtId="0" fontId="0" fillId="0" borderId="65" xfId="0" applyFont="1" applyFill="1" applyBorder="1" applyAlignment="1">
      <alignment horizontal="left" wrapText="1"/>
    </xf>
    <xf numFmtId="3" fontId="30" fillId="0" borderId="13" xfId="0" applyNumberFormat="1" applyFont="1" applyFill="1" applyBorder="1" applyAlignment="1">
      <alignment horizontal="right"/>
    </xf>
    <xf numFmtId="3" fontId="30" fillId="0" borderId="12" xfId="0" applyNumberFormat="1" applyFont="1" applyFill="1" applyBorder="1" applyAlignment="1">
      <alignment horizontal="right"/>
    </xf>
    <xf numFmtId="3" fontId="27" fillId="0" borderId="19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28" xfId="0" applyFont="1" applyBorder="1" applyAlignment="1">
      <alignment/>
    </xf>
    <xf numFmtId="49" fontId="36" fillId="0" borderId="23" xfId="0" applyNumberFormat="1" applyFont="1" applyFill="1" applyBorder="1" applyAlignment="1">
      <alignment horizontal="left"/>
    </xf>
    <xf numFmtId="3" fontId="36" fillId="0" borderId="15" xfId="0" applyNumberFormat="1" applyFont="1" applyFill="1" applyBorder="1" applyAlignment="1">
      <alignment horizontal="left"/>
    </xf>
    <xf numFmtId="3" fontId="0" fillId="25" borderId="15" xfId="0" applyNumberFormat="1" applyFont="1" applyFill="1" applyBorder="1" applyAlignment="1">
      <alignment horizontal="right" shrinkToFit="1"/>
    </xf>
    <xf numFmtId="3" fontId="15" fillId="25" borderId="12" xfId="0" applyNumberFormat="1" applyFont="1" applyFill="1" applyBorder="1" applyAlignment="1">
      <alignment/>
    </xf>
    <xf numFmtId="0" fontId="0" fillId="0" borderId="13" xfId="0" applyFill="1" applyBorder="1" applyAlignment="1">
      <alignment horizontal="left" wrapText="1"/>
    </xf>
    <xf numFmtId="0" fontId="21" fillId="25" borderId="25" xfId="0" applyFont="1" applyFill="1" applyBorder="1" applyAlignment="1">
      <alignment horizontal="center"/>
    </xf>
    <xf numFmtId="3" fontId="21" fillId="25" borderId="25" xfId="0" applyNumberFormat="1" applyFont="1" applyFill="1" applyBorder="1" applyAlignment="1">
      <alignment horizontal="right"/>
    </xf>
    <xf numFmtId="3" fontId="21" fillId="25" borderId="23" xfId="0" applyNumberFormat="1" applyFont="1" applyFill="1" applyBorder="1" applyAlignment="1">
      <alignment horizontal="right"/>
    </xf>
    <xf numFmtId="3" fontId="21" fillId="25" borderId="12" xfId="0" applyNumberFormat="1" applyFont="1" applyFill="1" applyBorder="1" applyAlignment="1">
      <alignment horizontal="right"/>
    </xf>
    <xf numFmtId="49" fontId="0" fillId="25" borderId="23" xfId="0" applyNumberFormat="1" applyFont="1" applyFill="1" applyBorder="1" applyAlignment="1">
      <alignment horizontal="left"/>
    </xf>
    <xf numFmtId="49" fontId="0" fillId="25" borderId="15" xfId="0" applyNumberFormat="1" applyFont="1" applyFill="1" applyBorder="1" applyAlignment="1">
      <alignment horizontal="left"/>
    </xf>
    <xf numFmtId="3" fontId="0" fillId="25" borderId="65" xfId="0" applyNumberFormat="1" applyFont="1" applyFill="1" applyBorder="1" applyAlignment="1">
      <alignment horizontal="left"/>
    </xf>
    <xf numFmtId="0" fontId="0" fillId="25" borderId="27" xfId="0" applyFont="1" applyFill="1" applyBorder="1" applyAlignment="1">
      <alignment horizontal="left"/>
    </xf>
    <xf numFmtId="3" fontId="17" fillId="4" borderId="19" xfId="0" applyNumberFormat="1" applyFont="1" applyFill="1" applyBorder="1" applyAlignment="1">
      <alignment horizontal="right"/>
    </xf>
    <xf numFmtId="3" fontId="17" fillId="4" borderId="18" xfId="0" applyNumberFormat="1" applyFont="1" applyFill="1" applyBorder="1" applyAlignment="1">
      <alignment horizontal="right"/>
    </xf>
    <xf numFmtId="3" fontId="0" fillId="25" borderId="23" xfId="0" applyNumberFormat="1" applyFont="1" applyFill="1" applyBorder="1" applyAlignment="1">
      <alignment horizontal="right"/>
    </xf>
    <xf numFmtId="3" fontId="0" fillId="25" borderId="12" xfId="0" applyNumberFormat="1" applyFont="1" applyFill="1" applyBorder="1" applyAlignment="1">
      <alignment horizontal="right"/>
    </xf>
    <xf numFmtId="3" fontId="24" fillId="26" borderId="32" xfId="0" applyNumberFormat="1" applyFont="1" applyFill="1" applyBorder="1" applyAlignment="1">
      <alignment/>
    </xf>
    <xf numFmtId="3" fontId="21" fillId="4" borderId="15" xfId="0" applyNumberFormat="1" applyFont="1" applyFill="1" applyBorder="1" applyAlignment="1">
      <alignment horizontal="center"/>
    </xf>
    <xf numFmtId="3" fontId="0" fillId="17" borderId="15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/>
    </xf>
    <xf numFmtId="49" fontId="35" fillId="4" borderId="22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/>
    </xf>
    <xf numFmtId="0" fontId="6" fillId="4" borderId="67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left" wrapText="1"/>
    </xf>
    <xf numFmtId="3" fontId="0" fillId="0" borderId="20" xfId="0" applyNumberFormat="1" applyFont="1" applyFill="1" applyBorder="1" applyAlignment="1">
      <alignment horizontal="left" wrapText="1"/>
    </xf>
    <xf numFmtId="0" fontId="0" fillId="0" borderId="68" xfId="0" applyFont="1" applyFill="1" applyBorder="1" applyAlignment="1">
      <alignment wrapText="1"/>
    </xf>
    <xf numFmtId="3" fontId="21" fillId="0" borderId="21" xfId="0" applyNumberFormat="1" applyFont="1" applyFill="1" applyBorder="1" applyAlignment="1">
      <alignment horizontal="right"/>
    </xf>
    <xf numFmtId="3" fontId="17" fillId="0" borderId="28" xfId="0" applyNumberFormat="1" applyFont="1" applyFill="1" applyBorder="1" applyAlignment="1">
      <alignment horizontal="right"/>
    </xf>
    <xf numFmtId="3" fontId="0" fillId="25" borderId="15" xfId="0" applyNumberFormat="1" applyFont="1" applyFill="1" applyBorder="1" applyAlignment="1">
      <alignment horizontal="left" wrapText="1"/>
    </xf>
    <xf numFmtId="49" fontId="0" fillId="25" borderId="13" xfId="0" applyNumberFormat="1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3" xfId="0" applyFill="1" applyBorder="1" applyAlignment="1">
      <alignment wrapText="1"/>
    </xf>
    <xf numFmtId="3" fontId="0" fillId="0" borderId="2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186" fontId="0" fillId="0" borderId="24" xfId="33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36" fillId="4" borderId="69" xfId="0" applyFont="1" applyFill="1" applyBorder="1" applyAlignment="1">
      <alignment horizontal="center" vertical="center"/>
    </xf>
    <xf numFmtId="3" fontId="24" fillId="24" borderId="55" xfId="0" applyNumberFormat="1" applyFont="1" applyFill="1" applyBorder="1" applyAlignment="1">
      <alignment/>
    </xf>
    <xf numFmtId="3" fontId="21" fillId="4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1" fillId="4" borderId="1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 horizontal="right"/>
    </xf>
    <xf numFmtId="3" fontId="28" fillId="0" borderId="55" xfId="0" applyNumberFormat="1" applyFont="1" applyFill="1" applyBorder="1" applyAlignment="1">
      <alignment horizontal="right"/>
    </xf>
    <xf numFmtId="3" fontId="28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4" borderId="40" xfId="0" applyFont="1" applyFill="1" applyBorder="1" applyAlignment="1">
      <alignment horizontal="center"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1" fillId="4" borderId="38" xfId="0" applyNumberFormat="1" applyFont="1" applyFill="1" applyBorder="1" applyAlignment="1">
      <alignment horizontal="right"/>
    </xf>
    <xf numFmtId="3" fontId="21" fillId="4" borderId="38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21" fillId="24" borderId="55" xfId="0" applyNumberFormat="1" applyFont="1" applyFill="1" applyBorder="1" applyAlignment="1">
      <alignment/>
    </xf>
    <xf numFmtId="3" fontId="4" fillId="17" borderId="14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12" fillId="17" borderId="38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8" fillId="7" borderId="14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18" fillId="0" borderId="38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21" fillId="4" borderId="55" xfId="0" applyNumberFormat="1" applyFont="1" applyFill="1" applyBorder="1" applyAlignment="1">
      <alignment horizontal="center"/>
    </xf>
    <xf numFmtId="3" fontId="12" fillId="17" borderId="60" xfId="0" applyNumberFormat="1" applyFont="1" applyFill="1" applyBorder="1" applyAlignment="1">
      <alignment/>
    </xf>
    <xf numFmtId="3" fontId="12" fillId="4" borderId="60" xfId="0" applyNumberFormat="1" applyFont="1" applyFill="1" applyBorder="1" applyAlignment="1">
      <alignment/>
    </xf>
    <xf numFmtId="3" fontId="13" fillId="0" borderId="56" xfId="0" applyNumberFormat="1" applyFont="1" applyFill="1" applyBorder="1" applyAlignment="1">
      <alignment/>
    </xf>
    <xf numFmtId="3" fontId="17" fillId="24" borderId="55" xfId="0" applyNumberFormat="1" applyFont="1" applyFill="1" applyBorder="1" applyAlignment="1">
      <alignment/>
    </xf>
    <xf numFmtId="3" fontId="18" fillId="7" borderId="14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3" fontId="18" fillId="0" borderId="38" xfId="0" applyNumberFormat="1" applyFont="1" applyFill="1" applyBorder="1" applyAlignment="1">
      <alignment horizontal="right"/>
    </xf>
    <xf numFmtId="3" fontId="21" fillId="4" borderId="26" xfId="0" applyNumberFormat="1" applyFont="1" applyFill="1" applyBorder="1" applyAlignment="1">
      <alignment horizontal="center"/>
    </xf>
    <xf numFmtId="3" fontId="0" fillId="17" borderId="26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center"/>
    </xf>
    <xf numFmtId="3" fontId="17" fillId="4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3" fontId="21" fillId="4" borderId="26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 horizontal="right"/>
    </xf>
    <xf numFmtId="3" fontId="18" fillId="0" borderId="68" xfId="0" applyNumberFormat="1" applyFont="1" applyFill="1" applyBorder="1" applyAlignment="1">
      <alignment horizontal="right"/>
    </xf>
    <xf numFmtId="3" fontId="17" fillId="4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3" fontId="18" fillId="0" borderId="56" xfId="0" applyNumberFormat="1" applyFont="1" applyFill="1" applyBorder="1" applyAlignment="1">
      <alignment/>
    </xf>
    <xf numFmtId="3" fontId="17" fillId="24" borderId="66" xfId="0" applyNumberFormat="1" applyFont="1" applyFill="1" applyBorder="1" applyAlignment="1">
      <alignment/>
    </xf>
    <xf numFmtId="3" fontId="17" fillId="4" borderId="26" xfId="0" applyNumberFormat="1" applyFont="1" applyFill="1" applyBorder="1" applyAlignment="1">
      <alignment horizontal="right"/>
    </xf>
    <xf numFmtId="3" fontId="18" fillId="17" borderId="26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 horizontal="right" wrapText="1"/>
    </xf>
    <xf numFmtId="3" fontId="18" fillId="0" borderId="65" xfId="0" applyNumberFormat="1" applyFont="1" applyFill="1" applyBorder="1" applyAlignment="1">
      <alignment horizontal="right"/>
    </xf>
    <xf numFmtId="3" fontId="17" fillId="24" borderId="55" xfId="0" applyNumberFormat="1" applyFont="1" applyFill="1" applyBorder="1" applyAlignment="1">
      <alignment/>
    </xf>
    <xf numFmtId="3" fontId="18" fillId="17" borderId="14" xfId="0" applyNumberFormat="1" applyFont="1" applyFill="1" applyBorder="1" applyAlignment="1">
      <alignment horizontal="right"/>
    </xf>
    <xf numFmtId="0" fontId="0" fillId="0" borderId="56" xfId="0" applyFont="1" applyBorder="1" applyAlignment="1">
      <alignment horizontal="right"/>
    </xf>
    <xf numFmtId="188" fontId="25" fillId="17" borderId="16" xfId="0" applyNumberFormat="1" applyFont="1" applyFill="1" applyBorder="1" applyAlignment="1">
      <alignment horizontal="center"/>
    </xf>
    <xf numFmtId="188" fontId="33" fillId="17" borderId="13" xfId="0" applyNumberFormat="1" applyFont="1" applyFill="1" applyBorder="1" applyAlignment="1">
      <alignment horizontal="center"/>
    </xf>
    <xf numFmtId="188" fontId="32" fillId="17" borderId="28" xfId="0" applyNumberFormat="1" applyFont="1" applyFill="1" applyBorder="1" applyAlignment="1">
      <alignment horizontal="center"/>
    </xf>
    <xf numFmtId="0" fontId="36" fillId="4" borderId="47" xfId="0" applyFont="1" applyFill="1" applyBorder="1" applyAlignment="1">
      <alignment horizontal="center" shrinkToFit="1"/>
    </xf>
    <xf numFmtId="3" fontId="21" fillId="24" borderId="19" xfId="0" applyNumberFormat="1" applyFont="1" applyFill="1" applyBorder="1" applyAlignment="1">
      <alignment shrinkToFit="1"/>
    </xf>
    <xf numFmtId="3" fontId="21" fillId="4" borderId="12" xfId="0" applyNumberFormat="1" applyFont="1" applyFill="1" applyBorder="1" applyAlignment="1">
      <alignment horizontal="right" shrinkToFit="1"/>
    </xf>
    <xf numFmtId="3" fontId="0" fillId="0" borderId="12" xfId="0" applyNumberFormat="1" applyFont="1" applyFill="1" applyBorder="1" applyAlignment="1">
      <alignment horizontal="right" shrinkToFit="1"/>
    </xf>
    <xf numFmtId="3" fontId="0" fillId="25" borderId="12" xfId="0" applyNumberFormat="1" applyFont="1" applyFill="1" applyBorder="1" applyAlignment="1">
      <alignment horizontal="right" shrinkToFit="1"/>
    </xf>
    <xf numFmtId="3" fontId="0" fillId="17" borderId="12" xfId="0" applyNumberFormat="1" applyFont="1" applyFill="1" applyBorder="1" applyAlignment="1">
      <alignment horizontal="right" shrinkToFit="1"/>
    </xf>
    <xf numFmtId="3" fontId="0" fillId="0" borderId="21" xfId="0" applyNumberFormat="1" applyFont="1" applyFill="1" applyBorder="1" applyAlignment="1">
      <alignment shrinkToFit="1"/>
    </xf>
    <xf numFmtId="3" fontId="0" fillId="0" borderId="0" xfId="0" applyNumberFormat="1" applyAlignment="1">
      <alignment shrinkToFit="1"/>
    </xf>
    <xf numFmtId="3" fontId="0" fillId="4" borderId="70" xfId="0" applyNumberFormat="1" applyFont="1" applyFill="1" applyBorder="1" applyAlignment="1">
      <alignment horizontal="center" vertical="center" shrinkToFit="1"/>
    </xf>
    <xf numFmtId="3" fontId="0" fillId="4" borderId="71" xfId="0" applyNumberFormat="1" applyFont="1" applyFill="1" applyBorder="1" applyAlignment="1">
      <alignment horizontal="center" vertical="center" shrinkToFit="1"/>
    </xf>
    <xf numFmtId="3" fontId="0" fillId="4" borderId="70" xfId="0" applyNumberFormat="1" applyFont="1" applyFill="1" applyBorder="1" applyAlignment="1">
      <alignment horizontal="center" vertical="center"/>
    </xf>
    <xf numFmtId="3" fontId="0" fillId="4" borderId="71" xfId="0" applyNumberFormat="1" applyFont="1" applyFill="1" applyBorder="1" applyAlignment="1">
      <alignment horizontal="center" vertical="center"/>
    </xf>
    <xf numFmtId="3" fontId="0" fillId="4" borderId="72" xfId="0" applyNumberFormat="1" applyFont="1" applyFill="1" applyBorder="1" applyAlignment="1">
      <alignment horizontal="center"/>
    </xf>
    <xf numFmtId="3" fontId="0" fillId="4" borderId="71" xfId="0" applyNumberForma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33" applyNumberFormat="1" applyFont="1" applyFill="1" applyBorder="1" applyAlignment="1">
      <alignment horizontal="center"/>
    </xf>
    <xf numFmtId="3" fontId="0" fillId="0" borderId="0" xfId="33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13" xfId="33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21" fillId="24" borderId="63" xfId="0" applyNumberFormat="1" applyFont="1" applyFill="1" applyBorder="1" applyAlignment="1">
      <alignment horizontal="right"/>
    </xf>
    <xf numFmtId="3" fontId="21" fillId="24" borderId="27" xfId="0" applyNumberFormat="1" applyFont="1" applyFill="1" applyBorder="1" applyAlignment="1">
      <alignment horizontal="right"/>
    </xf>
    <xf numFmtId="3" fontId="21" fillId="4" borderId="27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17" borderId="27" xfId="0" applyNumberFormat="1" applyFont="1" applyFill="1" applyBorder="1" applyAlignment="1">
      <alignment horizontal="right"/>
    </xf>
    <xf numFmtId="3" fontId="20" fillId="17" borderId="13" xfId="33" applyNumberFormat="1" applyFont="1" applyFill="1" applyBorder="1" applyAlignment="1">
      <alignment horizontal="right"/>
    </xf>
    <xf numFmtId="3" fontId="18" fillId="0" borderId="13" xfId="33" applyNumberFormat="1" applyFont="1" applyFill="1" applyBorder="1" applyAlignment="1">
      <alignment horizontal="right"/>
    </xf>
    <xf numFmtId="3" fontId="0" fillId="0" borderId="13" xfId="33" applyNumberFormat="1" applyFont="1" applyFill="1" applyBorder="1" applyAlignment="1">
      <alignment horizontal="right"/>
    </xf>
    <xf numFmtId="3" fontId="21" fillId="4" borderId="13" xfId="33" applyNumberFormat="1" applyFont="1" applyFill="1" applyBorder="1" applyAlignment="1">
      <alignment horizontal="right"/>
    </xf>
    <xf numFmtId="3" fontId="0" fillId="17" borderId="13" xfId="33" applyNumberFormat="1" applyFont="1" applyFill="1" applyBorder="1" applyAlignment="1">
      <alignment horizontal="right"/>
    </xf>
    <xf numFmtId="3" fontId="0" fillId="0" borderId="28" xfId="33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17" fillId="4" borderId="27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18" fillId="0" borderId="27" xfId="0" applyNumberFormat="1" applyFont="1" applyFill="1" applyBorder="1" applyAlignment="1">
      <alignment horizontal="right"/>
    </xf>
    <xf numFmtId="3" fontId="18" fillId="0" borderId="59" xfId="0" applyNumberFormat="1" applyFont="1" applyFill="1" applyBorder="1" applyAlignment="1">
      <alignment horizontal="right"/>
    </xf>
    <xf numFmtId="3" fontId="21" fillId="4" borderId="27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3" fontId="0" fillId="17" borderId="27" xfId="0" applyNumberFormat="1" applyFill="1" applyBorder="1" applyAlignment="1">
      <alignment horizontal="right"/>
    </xf>
    <xf numFmtId="3" fontId="21" fillId="17" borderId="13" xfId="33" applyNumberFormat="1" applyFont="1" applyFill="1" applyBorder="1" applyAlignment="1">
      <alignment horizontal="right"/>
    </xf>
    <xf numFmtId="3" fontId="0" fillId="0" borderId="59" xfId="0" applyNumberFormat="1" applyBorder="1" applyAlignment="1">
      <alignment horizontal="right"/>
    </xf>
    <xf numFmtId="3" fontId="21" fillId="24" borderId="63" xfId="0" applyNumberFormat="1" applyFont="1" applyFill="1" applyBorder="1" applyAlignment="1">
      <alignment horizontal="right" shrinkToFit="1"/>
    </xf>
    <xf numFmtId="3" fontId="21" fillId="24" borderId="27" xfId="0" applyNumberFormat="1" applyFont="1" applyFill="1" applyBorder="1" applyAlignment="1">
      <alignment horizontal="right" shrinkToFit="1"/>
    </xf>
    <xf numFmtId="3" fontId="21" fillId="4" borderId="13" xfId="0" applyNumberFormat="1" applyFont="1" applyFill="1" applyBorder="1" applyAlignment="1">
      <alignment horizontal="right" shrinkToFit="1"/>
    </xf>
    <xf numFmtId="3" fontId="21" fillId="4" borderId="27" xfId="0" applyNumberFormat="1" applyFont="1" applyFill="1" applyBorder="1" applyAlignment="1">
      <alignment horizontal="right" shrinkToFit="1"/>
    </xf>
    <xf numFmtId="3" fontId="0" fillId="0" borderId="13" xfId="0" applyNumberFormat="1" applyFont="1" applyFill="1" applyBorder="1" applyAlignment="1">
      <alignment horizontal="right" shrinkToFit="1"/>
    </xf>
    <xf numFmtId="3" fontId="0" fillId="0" borderId="27" xfId="0" applyNumberFormat="1" applyFont="1" applyFill="1" applyBorder="1" applyAlignment="1">
      <alignment horizontal="right" shrinkToFit="1"/>
    </xf>
    <xf numFmtId="3" fontId="0" fillId="25" borderId="13" xfId="0" applyNumberFormat="1" applyFont="1" applyFill="1" applyBorder="1" applyAlignment="1">
      <alignment horizontal="right" shrinkToFit="1"/>
    </xf>
    <xf numFmtId="3" fontId="0" fillId="17" borderId="13" xfId="0" applyNumberFormat="1" applyFont="1" applyFill="1" applyBorder="1" applyAlignment="1">
      <alignment horizontal="right" shrinkToFit="1"/>
    </xf>
    <xf numFmtId="3" fontId="0" fillId="17" borderId="27" xfId="0" applyNumberFormat="1" applyFont="1" applyFill="1" applyBorder="1" applyAlignment="1">
      <alignment horizontal="right" shrinkToFit="1"/>
    </xf>
    <xf numFmtId="3" fontId="0" fillId="0" borderId="28" xfId="0" applyNumberFormat="1" applyFont="1" applyFill="1" applyBorder="1" applyAlignment="1">
      <alignment horizontal="right" shrinkToFit="1"/>
    </xf>
    <xf numFmtId="3" fontId="0" fillId="0" borderId="59" xfId="0" applyNumberFormat="1" applyFont="1" applyFill="1" applyBorder="1" applyAlignment="1">
      <alignment horizontal="right" shrinkToFit="1"/>
    </xf>
    <xf numFmtId="3" fontId="21" fillId="24" borderId="58" xfId="0" applyNumberFormat="1" applyFont="1" applyFill="1" applyBorder="1" applyAlignment="1">
      <alignment horizontal="right"/>
    </xf>
    <xf numFmtId="3" fontId="26" fillId="4" borderId="13" xfId="0" applyNumberFormat="1" applyFont="1" applyFill="1" applyBorder="1" applyAlignment="1">
      <alignment horizontal="right"/>
    </xf>
    <xf numFmtId="3" fontId="26" fillId="4" borderId="27" xfId="0" applyNumberFormat="1" applyFont="1" applyFill="1" applyBorder="1" applyAlignment="1">
      <alignment horizontal="right"/>
    </xf>
    <xf numFmtId="3" fontId="20" fillId="4" borderId="13" xfId="0" applyNumberFormat="1" applyFont="1" applyFill="1" applyBorder="1" applyAlignment="1">
      <alignment horizontal="right"/>
    </xf>
    <xf numFmtId="3" fontId="21" fillId="4" borderId="58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3" fontId="21" fillId="24" borderId="73" xfId="0" applyNumberFormat="1" applyFont="1" applyFill="1" applyBorder="1" applyAlignment="1">
      <alignment horizontal="right"/>
    </xf>
    <xf numFmtId="3" fontId="24" fillId="24" borderId="63" xfId="0" applyNumberFormat="1" applyFont="1" applyFill="1" applyBorder="1" applyAlignment="1">
      <alignment horizontal="right"/>
    </xf>
    <xf numFmtId="3" fontId="24" fillId="24" borderId="58" xfId="0" applyNumberFormat="1" applyFont="1" applyFill="1" applyBorder="1" applyAlignment="1">
      <alignment horizontal="right"/>
    </xf>
    <xf numFmtId="3" fontId="0" fillId="17" borderId="58" xfId="0" applyNumberFormat="1" applyFont="1" applyFill="1" applyBorder="1" applyAlignment="1">
      <alignment horizontal="right"/>
    </xf>
    <xf numFmtId="3" fontId="4" fillId="17" borderId="13" xfId="0" applyNumberFormat="1" applyFont="1" applyFill="1" applyBorder="1" applyAlignment="1">
      <alignment horizontal="right"/>
    </xf>
    <xf numFmtId="3" fontId="15" fillId="0" borderId="27" xfId="0" applyNumberFormat="1" applyFont="1" applyFill="1" applyBorder="1" applyAlignment="1">
      <alignment horizontal="right"/>
    </xf>
    <xf numFmtId="3" fontId="24" fillId="24" borderId="73" xfId="0" applyNumberFormat="1" applyFont="1" applyFill="1" applyBorder="1" applyAlignment="1">
      <alignment horizontal="right"/>
    </xf>
    <xf numFmtId="3" fontId="0" fillId="17" borderId="73" xfId="0" applyNumberFormat="1" applyFill="1" applyBorder="1" applyAlignment="1">
      <alignment horizontal="right"/>
    </xf>
    <xf numFmtId="3" fontId="0" fillId="0" borderId="73" xfId="0" applyNumberFormat="1" applyBorder="1" applyAlignment="1">
      <alignment horizontal="right"/>
    </xf>
    <xf numFmtId="3" fontId="21" fillId="4" borderId="73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21" fillId="24" borderId="63" xfId="33" applyNumberFormat="1" applyFont="1" applyFill="1" applyBorder="1" applyAlignment="1">
      <alignment horizontal="right"/>
    </xf>
    <xf numFmtId="3" fontId="21" fillId="24" borderId="18" xfId="33" applyNumberFormat="1" applyFont="1" applyFill="1" applyBorder="1" applyAlignment="1">
      <alignment horizontal="right"/>
    </xf>
    <xf numFmtId="3" fontId="4" fillId="0" borderId="13" xfId="33" applyNumberFormat="1" applyFont="1" applyFill="1" applyBorder="1" applyAlignment="1">
      <alignment horizontal="right"/>
    </xf>
    <xf numFmtId="3" fontId="0" fillId="25" borderId="13" xfId="33" applyNumberFormat="1" applyFont="1" applyFill="1" applyBorder="1" applyAlignment="1">
      <alignment horizontal="right"/>
    </xf>
    <xf numFmtId="3" fontId="21" fillId="4" borderId="18" xfId="33" applyNumberFormat="1" applyFont="1" applyFill="1" applyBorder="1" applyAlignment="1">
      <alignment horizontal="right"/>
    </xf>
    <xf numFmtId="3" fontId="12" fillId="0" borderId="13" xfId="33" applyNumberFormat="1" applyFont="1" applyFill="1" applyBorder="1" applyAlignment="1">
      <alignment horizontal="right"/>
    </xf>
    <xf numFmtId="3" fontId="0" fillId="0" borderId="18" xfId="33" applyNumberFormat="1" applyFont="1" applyFill="1" applyBorder="1" applyAlignment="1">
      <alignment horizontal="right"/>
    </xf>
    <xf numFmtId="3" fontId="15" fillId="0" borderId="13" xfId="33" applyNumberFormat="1" applyFont="1" applyFill="1" applyBorder="1" applyAlignment="1">
      <alignment horizontal="right"/>
    </xf>
    <xf numFmtId="3" fontId="0" fillId="25" borderId="23" xfId="33" applyNumberFormat="1" applyFont="1" applyFill="1" applyBorder="1" applyAlignment="1">
      <alignment horizontal="right"/>
    </xf>
    <xf numFmtId="3" fontId="0" fillId="0" borderId="23" xfId="33" applyNumberFormat="1" applyFont="1" applyFill="1" applyBorder="1" applyAlignment="1">
      <alignment horizontal="right"/>
    </xf>
    <xf numFmtId="3" fontId="0" fillId="17" borderId="18" xfId="33" applyNumberFormat="1" applyFont="1" applyFill="1" applyBorder="1" applyAlignment="1">
      <alignment horizontal="right"/>
    </xf>
    <xf numFmtId="3" fontId="0" fillId="0" borderId="28" xfId="33" applyNumberFormat="1" applyFont="1" applyFill="1" applyBorder="1" applyAlignment="1">
      <alignment horizontal="right"/>
    </xf>
    <xf numFmtId="3" fontId="21" fillId="24" borderId="74" xfId="0" applyNumberFormat="1" applyFont="1" applyFill="1" applyBorder="1" applyAlignment="1">
      <alignment horizontal="right"/>
    </xf>
    <xf numFmtId="3" fontId="0" fillId="0" borderId="59" xfId="0" applyNumberFormat="1" applyFill="1" applyBorder="1" applyAlignment="1">
      <alignment horizontal="right"/>
    </xf>
    <xf numFmtId="3" fontId="24" fillId="24" borderId="27" xfId="0" applyNumberFormat="1" applyFont="1" applyFill="1" applyBorder="1" applyAlignment="1">
      <alignment horizontal="right"/>
    </xf>
    <xf numFmtId="3" fontId="24" fillId="24" borderId="63" xfId="33" applyNumberFormat="1" applyFont="1" applyFill="1" applyBorder="1" applyAlignment="1">
      <alignment horizontal="right"/>
    </xf>
    <xf numFmtId="3" fontId="24" fillId="24" borderId="27" xfId="33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3" fontId="21" fillId="4" borderId="27" xfId="33" applyNumberFormat="1" applyFont="1" applyFill="1" applyBorder="1" applyAlignment="1">
      <alignment horizontal="right"/>
    </xf>
    <xf numFmtId="3" fontId="0" fillId="0" borderId="27" xfId="33" applyNumberFormat="1" applyFont="1" applyFill="1" applyBorder="1" applyAlignment="1">
      <alignment horizontal="right"/>
    </xf>
    <xf numFmtId="3" fontId="0" fillId="0" borderId="59" xfId="33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15" fillId="17" borderId="27" xfId="0" applyNumberFormat="1" applyFont="1" applyFill="1" applyBorder="1" applyAlignment="1">
      <alignment horizontal="right"/>
    </xf>
    <xf numFmtId="3" fontId="0" fillId="0" borderId="20" xfId="33" applyNumberFormat="1" applyFont="1" applyFill="1" applyBorder="1" applyAlignment="1">
      <alignment horizontal="right"/>
    </xf>
    <xf numFmtId="3" fontId="17" fillId="24" borderId="27" xfId="33" applyNumberFormat="1" applyFont="1" applyFill="1" applyBorder="1" applyAlignment="1">
      <alignment horizontal="right"/>
    </xf>
    <xf numFmtId="3" fontId="17" fillId="4" borderId="27" xfId="33" applyNumberFormat="1" applyFont="1" applyFill="1" applyBorder="1" applyAlignment="1">
      <alignment horizontal="right"/>
    </xf>
    <xf numFmtId="3" fontId="18" fillId="0" borderId="27" xfId="33" applyNumberFormat="1" applyFont="1" applyFill="1" applyBorder="1" applyAlignment="1">
      <alignment horizontal="right"/>
    </xf>
    <xf numFmtId="3" fontId="18" fillId="0" borderId="13" xfId="33" applyNumberFormat="1" applyFont="1" applyFill="1" applyBorder="1" applyAlignment="1">
      <alignment horizontal="right" wrapText="1"/>
    </xf>
    <xf numFmtId="3" fontId="21" fillId="4" borderId="13" xfId="33" applyNumberFormat="1" applyFont="1" applyFill="1" applyBorder="1" applyAlignment="1">
      <alignment horizontal="right"/>
    </xf>
    <xf numFmtId="3" fontId="0" fillId="0" borderId="13" xfId="33" applyNumberFormat="1" applyFont="1" applyFill="1" applyBorder="1" applyAlignment="1">
      <alignment horizontal="right"/>
    </xf>
    <xf numFmtId="3" fontId="0" fillId="0" borderId="13" xfId="33" applyNumberFormat="1" applyFont="1" applyFill="1" applyBorder="1" applyAlignment="1">
      <alignment horizontal="right" wrapText="1"/>
    </xf>
    <xf numFmtId="3" fontId="0" fillId="0" borderId="23" xfId="33" applyNumberFormat="1" applyFont="1" applyFill="1" applyBorder="1" applyAlignment="1">
      <alignment horizontal="right" wrapText="1"/>
    </xf>
    <xf numFmtId="3" fontId="18" fillId="17" borderId="27" xfId="33" applyNumberFormat="1" applyFont="1" applyFill="1" applyBorder="1" applyAlignment="1">
      <alignment horizontal="right"/>
    </xf>
    <xf numFmtId="3" fontId="18" fillId="0" borderId="59" xfId="33" applyNumberFormat="1" applyFont="1" applyFill="1" applyBorder="1" applyAlignment="1">
      <alignment horizontal="right"/>
    </xf>
    <xf numFmtId="3" fontId="0" fillId="0" borderId="75" xfId="0" applyNumberFormat="1" applyBorder="1" applyAlignment="1">
      <alignment horizontal="right"/>
    </xf>
    <xf numFmtId="3" fontId="12" fillId="4" borderId="16" xfId="0" applyNumberFormat="1" applyFont="1" applyFill="1" applyBorder="1" applyAlignment="1">
      <alignment horizontal="right"/>
    </xf>
    <xf numFmtId="3" fontId="13" fillId="4" borderId="13" xfId="0" applyNumberFormat="1" applyFont="1" applyFill="1" applyBorder="1" applyAlignment="1">
      <alignment horizontal="right"/>
    </xf>
    <xf numFmtId="3" fontId="18" fillId="4" borderId="27" xfId="33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3" fontId="12" fillId="17" borderId="16" xfId="33" applyNumberFormat="1" applyFont="1" applyFill="1" applyBorder="1" applyAlignment="1">
      <alignment horizontal="right"/>
    </xf>
    <xf numFmtId="3" fontId="12" fillId="17" borderId="76" xfId="33" applyNumberFormat="1" applyFont="1" applyFill="1" applyBorder="1" applyAlignment="1">
      <alignment horizontal="right"/>
    </xf>
    <xf numFmtId="3" fontId="13" fillId="17" borderId="13" xfId="33" applyNumberFormat="1" applyFont="1" applyFill="1" applyBorder="1" applyAlignment="1">
      <alignment horizontal="right"/>
    </xf>
    <xf numFmtId="3" fontId="13" fillId="17" borderId="27" xfId="33" applyNumberFormat="1" applyFont="1" applyFill="1" applyBorder="1" applyAlignment="1">
      <alignment horizontal="right"/>
    </xf>
    <xf numFmtId="3" fontId="7" fillId="0" borderId="13" xfId="33" applyNumberFormat="1" applyFont="1" applyFill="1" applyBorder="1" applyAlignment="1">
      <alignment horizontal="right"/>
    </xf>
    <xf numFmtId="3" fontId="7" fillId="0" borderId="27" xfId="33" applyNumberFormat="1" applyFont="1" applyFill="1" applyBorder="1" applyAlignment="1">
      <alignment horizontal="right"/>
    </xf>
    <xf numFmtId="3" fontId="0" fillId="0" borderId="13" xfId="33" applyNumberFormat="1" applyFont="1" applyFill="1" applyBorder="1" applyAlignment="1">
      <alignment horizontal="right"/>
    </xf>
    <xf numFmtId="3" fontId="0" fillId="0" borderId="27" xfId="33" applyNumberFormat="1" applyFont="1" applyFill="1" applyBorder="1" applyAlignment="1">
      <alignment horizontal="right"/>
    </xf>
    <xf numFmtId="3" fontId="18" fillId="0" borderId="23" xfId="33" applyNumberFormat="1" applyFont="1" applyFill="1" applyBorder="1" applyAlignment="1">
      <alignment horizontal="right"/>
    </xf>
    <xf numFmtId="3" fontId="18" fillId="0" borderId="27" xfId="33" applyNumberFormat="1" applyFont="1" applyFill="1" applyBorder="1" applyAlignment="1">
      <alignment horizontal="right"/>
    </xf>
    <xf numFmtId="3" fontId="18" fillId="0" borderId="13" xfId="33" applyNumberFormat="1" applyFont="1" applyFill="1" applyBorder="1" applyAlignment="1">
      <alignment horizontal="right"/>
    </xf>
    <xf numFmtId="3" fontId="12" fillId="4" borderId="16" xfId="0" applyNumberFormat="1" applyFont="1" applyFill="1" applyBorder="1" applyAlignment="1">
      <alignment horizontal="right"/>
    </xf>
    <xf numFmtId="3" fontId="26" fillId="4" borderId="76" xfId="0" applyNumberFormat="1" applyFont="1" applyFill="1" applyBorder="1" applyAlignment="1">
      <alignment horizontal="right"/>
    </xf>
    <xf numFmtId="3" fontId="13" fillId="4" borderId="27" xfId="0" applyNumberFormat="1" applyFont="1" applyFill="1" applyBorder="1" applyAlignment="1">
      <alignment horizontal="right"/>
    </xf>
    <xf numFmtId="3" fontId="14" fillId="0" borderId="28" xfId="0" applyNumberFormat="1" applyFont="1" applyFill="1" applyBorder="1" applyAlignment="1">
      <alignment horizontal="right"/>
    </xf>
    <xf numFmtId="3" fontId="14" fillId="0" borderId="59" xfId="0" applyNumberFormat="1" applyFont="1" applyFill="1" applyBorder="1" applyAlignment="1">
      <alignment horizontal="right"/>
    </xf>
    <xf numFmtId="3" fontId="12" fillId="17" borderId="16" xfId="0" applyNumberFormat="1" applyFont="1" applyFill="1" applyBorder="1" applyAlignment="1">
      <alignment horizontal="right"/>
    </xf>
    <xf numFmtId="3" fontId="12" fillId="17" borderId="76" xfId="0" applyNumberFormat="1" applyFont="1" applyFill="1" applyBorder="1" applyAlignment="1">
      <alignment horizontal="right"/>
    </xf>
    <xf numFmtId="3" fontId="13" fillId="17" borderId="13" xfId="0" applyNumberFormat="1" applyFont="1" applyFill="1" applyBorder="1" applyAlignment="1">
      <alignment horizontal="right"/>
    </xf>
    <xf numFmtId="3" fontId="13" fillId="17" borderId="27" xfId="0" applyNumberFormat="1" applyFont="1" applyFill="1" applyBorder="1" applyAlignment="1">
      <alignment horizontal="right"/>
    </xf>
    <xf numFmtId="3" fontId="17" fillId="24" borderId="63" xfId="33" applyNumberFormat="1" applyFont="1" applyFill="1" applyBorder="1" applyAlignment="1">
      <alignment horizontal="right"/>
    </xf>
    <xf numFmtId="3" fontId="21" fillId="24" borderId="27" xfId="0" applyNumberFormat="1" applyFont="1" applyFill="1" applyBorder="1" applyAlignment="1">
      <alignment horizontal="right"/>
    </xf>
    <xf numFmtId="3" fontId="18" fillId="0" borderId="20" xfId="33" applyNumberFormat="1" applyFont="1" applyFill="1" applyBorder="1" applyAlignment="1">
      <alignment horizontal="right"/>
    </xf>
    <xf numFmtId="3" fontId="0" fillId="0" borderId="77" xfId="0" applyNumberFormat="1" applyBorder="1" applyAlignment="1">
      <alignment horizontal="right"/>
    </xf>
    <xf numFmtId="3" fontId="15" fillId="4" borderId="13" xfId="33" applyNumberFormat="1" applyFont="1" applyFill="1" applyBorder="1" applyAlignment="1">
      <alignment horizontal="right"/>
    </xf>
    <xf numFmtId="3" fontId="0" fillId="4" borderId="27" xfId="0" applyNumberFormat="1" applyFill="1" applyBorder="1" applyAlignment="1">
      <alignment horizontal="right"/>
    </xf>
    <xf numFmtId="3" fontId="17" fillId="4" borderId="13" xfId="33" applyNumberFormat="1" applyFont="1" applyFill="1" applyBorder="1" applyAlignment="1">
      <alignment horizontal="right"/>
    </xf>
    <xf numFmtId="3" fontId="0" fillId="0" borderId="13" xfId="33" applyNumberFormat="1" applyFont="1" applyFill="1" applyBorder="1" applyAlignment="1">
      <alignment horizontal="right"/>
    </xf>
    <xf numFmtId="3" fontId="0" fillId="17" borderId="13" xfId="33" applyNumberFormat="1" applyFont="1" applyFill="1" applyBorder="1" applyAlignment="1">
      <alignment horizontal="right"/>
    </xf>
    <xf numFmtId="3" fontId="0" fillId="0" borderId="13" xfId="33" applyNumberFormat="1" applyFont="1" applyFill="1" applyBorder="1" applyAlignment="1">
      <alignment horizontal="right"/>
    </xf>
    <xf numFmtId="3" fontId="0" fillId="0" borderId="13" xfId="33" applyNumberFormat="1" applyFont="1" applyFill="1" applyBorder="1" applyAlignment="1">
      <alignment horizontal="right" wrapText="1"/>
    </xf>
    <xf numFmtId="3" fontId="0" fillId="0" borderId="28" xfId="33" applyNumberFormat="1" applyFont="1" applyFill="1" applyBorder="1" applyAlignment="1">
      <alignment horizontal="right"/>
    </xf>
    <xf numFmtId="3" fontId="17" fillId="24" borderId="63" xfId="0" applyNumberFormat="1" applyFont="1" applyFill="1" applyBorder="1" applyAlignment="1">
      <alignment horizontal="right"/>
    </xf>
    <xf numFmtId="3" fontId="18" fillId="17" borderId="27" xfId="0" applyNumberFormat="1" applyFont="1" applyFill="1" applyBorder="1" applyAlignment="1">
      <alignment horizontal="right"/>
    </xf>
    <xf numFmtId="3" fontId="18" fillId="0" borderId="27" xfId="0" applyNumberFormat="1" applyFont="1" applyFill="1" applyBorder="1" applyAlignment="1">
      <alignment horizontal="right"/>
    </xf>
    <xf numFmtId="3" fontId="17" fillId="24" borderId="27" xfId="0" applyNumberFormat="1" applyFont="1" applyFill="1" applyBorder="1" applyAlignment="1">
      <alignment horizontal="right"/>
    </xf>
    <xf numFmtId="3" fontId="17" fillId="24" borderId="63" xfId="0" applyNumberFormat="1" applyFont="1" applyFill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17" fillId="4" borderId="58" xfId="0" applyNumberFormat="1" applyFont="1" applyFill="1" applyBorder="1" applyAlignment="1">
      <alignment horizontal="right"/>
    </xf>
    <xf numFmtId="3" fontId="7" fillId="0" borderId="5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21" fillId="4" borderId="27" xfId="33" applyNumberFormat="1" applyFont="1" applyFill="1" applyBorder="1" applyAlignment="1">
      <alignment horizontal="right"/>
    </xf>
    <xf numFmtId="3" fontId="21" fillId="24" borderId="74" xfId="33" applyNumberFormat="1" applyFont="1" applyFill="1" applyBorder="1" applyAlignment="1">
      <alignment horizontal="right"/>
    </xf>
    <xf numFmtId="3" fontId="21" fillId="24" borderId="73" xfId="0" applyNumberFormat="1" applyFont="1" applyFill="1" applyBorder="1" applyAlignment="1">
      <alignment horizontal="right"/>
    </xf>
    <xf numFmtId="3" fontId="21" fillId="4" borderId="73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4" borderId="27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wrapText="1"/>
    </xf>
    <xf numFmtId="3" fontId="21" fillId="25" borderId="13" xfId="0" applyNumberFormat="1" applyFont="1" applyFill="1" applyBorder="1" applyAlignment="1">
      <alignment horizontal="right"/>
    </xf>
    <xf numFmtId="3" fontId="21" fillId="25" borderId="57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21" fillId="4" borderId="13" xfId="0" applyNumberFormat="1" applyFont="1" applyFill="1" applyBorder="1" applyAlignment="1">
      <alignment horizontal="right" wrapText="1"/>
    </xf>
    <xf numFmtId="3" fontId="21" fillId="4" borderId="27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28" xfId="0" applyNumberFormat="1" applyFont="1" applyFill="1" applyBorder="1" applyAlignment="1">
      <alignment horizontal="right"/>
    </xf>
    <xf numFmtId="3" fontId="9" fillId="0" borderId="78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2" fillId="17" borderId="16" xfId="0" applyNumberFormat="1" applyFont="1" applyFill="1" applyBorder="1" applyAlignment="1">
      <alignment horizontal="right"/>
    </xf>
    <xf numFmtId="3" fontId="12" fillId="17" borderId="76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59" xfId="0" applyNumberFormat="1" applyFont="1" applyFill="1" applyBorder="1" applyAlignment="1">
      <alignment horizontal="right"/>
    </xf>
    <xf numFmtId="3" fontId="26" fillId="24" borderId="18" xfId="0" applyNumberFormat="1" applyFont="1" applyFill="1" applyBorder="1" applyAlignment="1">
      <alignment horizontal="right"/>
    </xf>
    <xf numFmtId="3" fontId="17" fillId="4" borderId="27" xfId="0" applyNumberFormat="1" applyFont="1" applyFill="1" applyBorder="1" applyAlignment="1">
      <alignment horizontal="right"/>
    </xf>
    <xf numFmtId="3" fontId="30" fillId="0" borderId="27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3" fontId="12" fillId="4" borderId="76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3" fontId="14" fillId="0" borderId="27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11" fillId="0" borderId="58" xfId="0" applyNumberFormat="1" applyFont="1" applyFill="1" applyBorder="1" applyAlignment="1">
      <alignment horizontal="right"/>
    </xf>
    <xf numFmtId="3" fontId="11" fillId="0" borderId="27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3" fontId="11" fillId="0" borderId="59" xfId="0" applyNumberFormat="1" applyFont="1" applyFill="1" applyBorder="1" applyAlignment="1">
      <alignment horizontal="right"/>
    </xf>
    <xf numFmtId="3" fontId="0" fillId="4" borderId="27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0" fillId="17" borderId="27" xfId="0" applyNumberFormat="1" applyFont="1" applyFill="1" applyBorder="1" applyAlignment="1">
      <alignment horizontal="right"/>
    </xf>
    <xf numFmtId="3" fontId="21" fillId="4" borderId="16" xfId="0" applyNumberFormat="1" applyFont="1" applyFill="1" applyBorder="1" applyAlignment="1">
      <alignment horizontal="right"/>
    </xf>
    <xf numFmtId="3" fontId="21" fillId="17" borderId="16" xfId="0" applyNumberFormat="1" applyFont="1" applyFill="1" applyBorder="1" applyAlignment="1">
      <alignment horizontal="right"/>
    </xf>
    <xf numFmtId="3" fontId="21" fillId="4" borderId="76" xfId="0" applyNumberFormat="1" applyFont="1" applyFill="1" applyBorder="1" applyAlignment="1">
      <alignment horizontal="right"/>
    </xf>
    <xf numFmtId="3" fontId="21" fillId="17" borderId="58" xfId="0" applyNumberFormat="1" applyFont="1" applyFill="1" applyBorder="1" applyAlignment="1">
      <alignment horizontal="right"/>
    </xf>
    <xf numFmtId="3" fontId="4" fillId="4" borderId="16" xfId="0" applyNumberFormat="1" applyFont="1" applyFill="1" applyBorder="1" applyAlignment="1">
      <alignment horizontal="right"/>
    </xf>
    <xf numFmtId="3" fontId="22" fillId="24" borderId="63" xfId="33" applyNumberFormat="1" applyFont="1" applyFill="1" applyBorder="1" applyAlignment="1">
      <alignment horizontal="right"/>
    </xf>
    <xf numFmtId="3" fontId="21" fillId="4" borderId="13" xfId="33" applyNumberFormat="1" applyFont="1" applyFill="1" applyBorder="1" applyAlignment="1">
      <alignment horizontal="right" wrapText="1"/>
    </xf>
    <xf numFmtId="3" fontId="0" fillId="0" borderId="13" xfId="33" applyNumberFormat="1" applyFont="1" applyFill="1" applyBorder="1" applyAlignment="1">
      <alignment horizontal="right" wrapText="1"/>
    </xf>
    <xf numFmtId="3" fontId="0" fillId="0" borderId="27" xfId="33" applyNumberFormat="1" applyFont="1" applyFill="1" applyBorder="1" applyAlignment="1">
      <alignment horizontal="right" wrapText="1"/>
    </xf>
    <xf numFmtId="3" fontId="0" fillId="0" borderId="13" xfId="0" applyNumberFormat="1" applyBorder="1" applyAlignment="1">
      <alignment horizontal="right"/>
    </xf>
    <xf numFmtId="3" fontId="0" fillId="0" borderId="13" xfId="33" applyNumberFormat="1" applyFont="1" applyBorder="1" applyAlignment="1">
      <alignment horizontal="right"/>
    </xf>
    <xf numFmtId="3" fontId="22" fillId="24" borderId="63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3" fontId="19" fillId="0" borderId="27" xfId="0" applyNumberFormat="1" applyFont="1" applyFill="1" applyBorder="1" applyAlignment="1">
      <alignment horizontal="right"/>
    </xf>
    <xf numFmtId="3" fontId="7" fillId="25" borderId="27" xfId="0" applyNumberFormat="1" applyFont="1" applyFill="1" applyBorder="1" applyAlignment="1">
      <alignment horizontal="right"/>
    </xf>
    <xf numFmtId="3" fontId="19" fillId="0" borderId="57" xfId="0" applyNumberFormat="1" applyFont="1" applyFill="1" applyBorder="1" applyAlignment="1">
      <alignment horizontal="right"/>
    </xf>
    <xf numFmtId="3" fontId="17" fillId="24" borderId="58" xfId="0" applyNumberFormat="1" applyFont="1" applyFill="1" applyBorder="1" applyAlignment="1">
      <alignment horizontal="right"/>
    </xf>
    <xf numFmtId="3" fontId="21" fillId="24" borderId="27" xfId="33" applyNumberFormat="1" applyFont="1" applyFill="1" applyBorder="1" applyAlignment="1">
      <alignment horizontal="right" wrapText="1"/>
    </xf>
    <xf numFmtId="3" fontId="21" fillId="4" borderId="27" xfId="33" applyNumberFormat="1" applyFont="1" applyFill="1" applyBorder="1" applyAlignment="1">
      <alignment horizontal="right" wrapText="1"/>
    </xf>
    <xf numFmtId="3" fontId="0" fillId="0" borderId="13" xfId="33" applyNumberFormat="1" applyFont="1" applyBorder="1" applyAlignment="1">
      <alignment horizontal="right"/>
    </xf>
    <xf numFmtId="3" fontId="0" fillId="0" borderId="23" xfId="33" applyNumberFormat="1" applyFont="1" applyFill="1" applyBorder="1" applyAlignment="1">
      <alignment horizontal="right"/>
    </xf>
    <xf numFmtId="3" fontId="0" fillId="0" borderId="57" xfId="33" applyNumberFormat="1" applyFont="1" applyFill="1" applyBorder="1" applyAlignment="1">
      <alignment horizontal="right"/>
    </xf>
    <xf numFmtId="3" fontId="0" fillId="0" borderId="28" xfId="33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24" fillId="17" borderId="11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 shrinkToFit="1"/>
    </xf>
    <xf numFmtId="3" fontId="0" fillId="0" borderId="73" xfId="0" applyNumberFormat="1" applyFont="1" applyFill="1" applyBorder="1" applyAlignment="1">
      <alignment horizontal="right" shrinkToFit="1"/>
    </xf>
    <xf numFmtId="3" fontId="24" fillId="4" borderId="62" xfId="33" applyNumberFormat="1" applyFont="1" applyFill="1" applyBorder="1" applyAlignment="1">
      <alignment horizontal="right"/>
    </xf>
    <xf numFmtId="3" fontId="24" fillId="4" borderId="79" xfId="0" applyNumberFormat="1" applyFont="1" applyFill="1" applyBorder="1" applyAlignment="1">
      <alignment horizontal="right" shrinkToFit="1"/>
    </xf>
    <xf numFmtId="3" fontId="18" fillId="0" borderId="58" xfId="0" applyNumberFormat="1" applyFont="1" applyFill="1" applyBorder="1" applyAlignment="1">
      <alignment horizontal="right"/>
    </xf>
    <xf numFmtId="3" fontId="18" fillId="0" borderId="73" xfId="0" applyNumberFormat="1" applyFont="1" applyFill="1" applyBorder="1" applyAlignment="1">
      <alignment horizontal="right"/>
    </xf>
    <xf numFmtId="3" fontId="22" fillId="4" borderId="79" xfId="0" applyNumberFormat="1" applyFont="1" applyFill="1" applyBorder="1" applyAlignment="1">
      <alignment horizontal="right"/>
    </xf>
    <xf numFmtId="3" fontId="32" fillId="17" borderId="28" xfId="33" applyNumberFormat="1" applyFont="1" applyFill="1" applyBorder="1" applyAlignment="1">
      <alignment horizontal="right"/>
    </xf>
    <xf numFmtId="3" fontId="24" fillId="26" borderId="32" xfId="33" applyNumberFormat="1" applyFont="1" applyFill="1" applyBorder="1" applyAlignment="1">
      <alignment horizontal="right"/>
    </xf>
    <xf numFmtId="4" fontId="22" fillId="26" borderId="80" xfId="0" applyNumberFormat="1" applyFont="1" applyFill="1" applyBorder="1" applyAlignment="1">
      <alignment horizontal="center"/>
    </xf>
    <xf numFmtId="0" fontId="23" fillId="26" borderId="80" xfId="0" applyFont="1" applyFill="1" applyBorder="1" applyAlignment="1">
      <alignment horizontal="center"/>
    </xf>
    <xf numFmtId="4" fontId="31" fillId="17" borderId="76" xfId="0" applyNumberFormat="1" applyFont="1" applyFill="1" applyBorder="1" applyAlignment="1">
      <alignment horizontal="center"/>
    </xf>
    <xf numFmtId="4" fontId="32" fillId="17" borderId="27" xfId="0" applyNumberFormat="1" applyFont="1" applyFill="1" applyBorder="1" applyAlignment="1">
      <alignment horizontal="center"/>
    </xf>
    <xf numFmtId="4" fontId="32" fillId="17" borderId="59" xfId="0" applyNumberFormat="1" applyFont="1" applyFill="1" applyBorder="1" applyAlignment="1">
      <alignment horizontal="center"/>
    </xf>
    <xf numFmtId="3" fontId="0" fillId="25" borderId="12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3" fontId="0" fillId="25" borderId="12" xfId="0" applyNumberFormat="1" applyFont="1" applyFill="1" applyBorder="1" applyAlignment="1">
      <alignment horizontal="right" wrapText="1"/>
    </xf>
    <xf numFmtId="3" fontId="18" fillId="25" borderId="12" xfId="0" applyNumberFormat="1" applyFont="1" applyFill="1" applyBorder="1" applyAlignment="1">
      <alignment horizontal="right"/>
    </xf>
    <xf numFmtId="3" fontId="0" fillId="25" borderId="25" xfId="0" applyNumberFormat="1" applyFont="1" applyFill="1" applyBorder="1" applyAlignment="1">
      <alignment/>
    </xf>
    <xf numFmtId="3" fontId="0" fillId="25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 wrapText="1"/>
    </xf>
    <xf numFmtId="3" fontId="0" fillId="25" borderId="8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0" fontId="21" fillId="4" borderId="51" xfId="0" applyNumberFormat="1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186" fontId="21" fillId="4" borderId="82" xfId="0" applyNumberFormat="1" applyFont="1" applyFill="1" applyBorder="1" applyAlignment="1">
      <alignment/>
    </xf>
    <xf numFmtId="3" fontId="0" fillId="25" borderId="26" xfId="0" applyNumberFormat="1" applyFont="1" applyFill="1" applyBorder="1" applyAlignment="1">
      <alignment horizontal="right"/>
    </xf>
    <xf numFmtId="3" fontId="0" fillId="25" borderId="15" xfId="0" applyNumberFormat="1" applyFont="1" applyFill="1" applyBorder="1" applyAlignment="1">
      <alignment horizontal="right"/>
    </xf>
    <xf numFmtId="3" fontId="0" fillId="25" borderId="14" xfId="0" applyNumberFormat="1" applyFont="1" applyFill="1" applyBorder="1" applyAlignment="1">
      <alignment horizontal="right"/>
    </xf>
    <xf numFmtId="3" fontId="0" fillId="25" borderId="38" xfId="0" applyNumberFormat="1" applyFont="1" applyFill="1" applyBorder="1" applyAlignment="1">
      <alignment/>
    </xf>
    <xf numFmtId="3" fontId="0" fillId="25" borderId="23" xfId="0" applyNumberFormat="1" applyFont="1" applyFill="1" applyBorder="1" applyAlignment="1">
      <alignment/>
    </xf>
    <xf numFmtId="186" fontId="0" fillId="7" borderId="24" xfId="33" applyNumberFormat="1" applyFont="1" applyFill="1" applyBorder="1" applyAlignment="1">
      <alignment/>
    </xf>
    <xf numFmtId="3" fontId="0" fillId="7" borderId="23" xfId="0" applyNumberFormat="1" applyFont="1" applyFill="1" applyBorder="1" applyAlignment="1">
      <alignment horizontal="right"/>
    </xf>
    <xf numFmtId="3" fontId="0" fillId="7" borderId="23" xfId="0" applyNumberFormat="1" applyFont="1" applyFill="1" applyBorder="1" applyAlignment="1">
      <alignment/>
    </xf>
    <xf numFmtId="3" fontId="0" fillId="7" borderId="23" xfId="33" applyNumberFormat="1" applyFont="1" applyFill="1" applyBorder="1" applyAlignment="1">
      <alignment horizontal="right"/>
    </xf>
    <xf numFmtId="3" fontId="0" fillId="7" borderId="57" xfId="33" applyNumberFormat="1" applyFont="1" applyFill="1" applyBorder="1" applyAlignment="1">
      <alignment horizontal="right"/>
    </xf>
    <xf numFmtId="3" fontId="18" fillId="7" borderId="13" xfId="33" applyNumberFormat="1" applyFont="1" applyFill="1" applyBorder="1" applyAlignment="1">
      <alignment horizontal="right"/>
    </xf>
    <xf numFmtId="3" fontId="0" fillId="7" borderId="27" xfId="33" applyNumberFormat="1" applyFont="1" applyFill="1" applyBorder="1" applyAlignment="1">
      <alignment horizontal="right"/>
    </xf>
    <xf numFmtId="3" fontId="0" fillId="7" borderId="13" xfId="33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3" fontId="0" fillId="25" borderId="25" xfId="0" applyNumberFormat="1" applyFont="1" applyFill="1" applyBorder="1" applyAlignment="1">
      <alignment horizontal="right"/>
    </xf>
    <xf numFmtId="4" fontId="0" fillId="25" borderId="22" xfId="0" applyNumberFormat="1" applyFont="1" applyFill="1" applyBorder="1" applyAlignment="1">
      <alignment/>
    </xf>
    <xf numFmtId="3" fontId="0" fillId="25" borderId="18" xfId="33" applyNumberFormat="1" applyFont="1" applyFill="1" applyBorder="1" applyAlignment="1">
      <alignment horizontal="right"/>
    </xf>
    <xf numFmtId="4" fontId="0" fillId="25" borderId="25" xfId="0" applyNumberFormat="1" applyFont="1" applyFill="1" applyBorder="1" applyAlignment="1">
      <alignment horizontal="right"/>
    </xf>
    <xf numFmtId="4" fontId="0" fillId="25" borderId="12" xfId="0" applyNumberFormat="1" applyFont="1" applyFill="1" applyBorder="1" applyAlignment="1">
      <alignment/>
    </xf>
    <xf numFmtId="4" fontId="0" fillId="25" borderId="21" xfId="0" applyNumberFormat="1" applyFont="1" applyFill="1" applyBorder="1" applyAlignment="1">
      <alignment horizontal="right"/>
    </xf>
    <xf numFmtId="3" fontId="0" fillId="25" borderId="28" xfId="0" applyNumberFormat="1" applyFont="1" applyFill="1" applyBorder="1" applyAlignment="1">
      <alignment horizontal="right"/>
    </xf>
    <xf numFmtId="3" fontId="0" fillId="25" borderId="28" xfId="33" applyNumberFormat="1" applyFont="1" applyFill="1" applyBorder="1" applyAlignment="1">
      <alignment horizontal="right"/>
    </xf>
    <xf numFmtId="0" fontId="0" fillId="25" borderId="25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3" fontId="18" fillId="25" borderId="14" xfId="0" applyNumberFormat="1" applyFont="1" applyFill="1" applyBorder="1" applyAlignment="1">
      <alignment/>
    </xf>
    <xf numFmtId="3" fontId="18" fillId="25" borderId="13" xfId="33" applyNumberFormat="1" applyFont="1" applyFill="1" applyBorder="1" applyAlignment="1">
      <alignment horizontal="right"/>
    </xf>
    <xf numFmtId="3" fontId="18" fillId="25" borderId="27" xfId="33" applyNumberFormat="1" applyFont="1" applyFill="1" applyBorder="1" applyAlignment="1">
      <alignment horizontal="right"/>
    </xf>
    <xf numFmtId="3" fontId="18" fillId="25" borderId="14" xfId="0" applyNumberFormat="1" applyFont="1" applyFill="1" applyBorder="1" applyAlignment="1">
      <alignment horizontal="right"/>
    </xf>
    <xf numFmtId="3" fontId="0" fillId="25" borderId="27" xfId="0" applyNumberFormat="1" applyFill="1" applyBorder="1" applyAlignment="1">
      <alignment horizontal="right"/>
    </xf>
    <xf numFmtId="3" fontId="0" fillId="25" borderId="14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25" borderId="24" xfId="0" applyNumberFormat="1" applyFont="1" applyFill="1" applyBorder="1" applyAlignment="1">
      <alignment/>
    </xf>
    <xf numFmtId="0" fontId="0" fillId="25" borderId="56" xfId="0" applyFont="1" applyFill="1" applyBorder="1" applyAlignment="1">
      <alignment/>
    </xf>
    <xf numFmtId="3" fontId="0" fillId="25" borderId="28" xfId="0" applyNumberFormat="1" applyFont="1" applyFill="1" applyBorder="1" applyAlignment="1">
      <alignment/>
    </xf>
    <xf numFmtId="0" fontId="0" fillId="25" borderId="68" xfId="0" applyFont="1" applyFill="1" applyBorder="1" applyAlignment="1">
      <alignment/>
    </xf>
    <xf numFmtId="3" fontId="0" fillId="25" borderId="36" xfId="0" applyNumberFormat="1" applyFont="1" applyFill="1" applyBorder="1" applyAlignment="1">
      <alignment horizontal="right"/>
    </xf>
    <xf numFmtId="3" fontId="0" fillId="25" borderId="64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/>
    </xf>
    <xf numFmtId="3" fontId="0" fillId="7" borderId="12" xfId="0" applyNumberFormat="1" applyFont="1" applyFill="1" applyBorder="1" applyAlignment="1">
      <alignment/>
    </xf>
    <xf numFmtId="3" fontId="0" fillId="7" borderId="13" xfId="0" applyNumberFormat="1" applyFont="1" applyFill="1" applyBorder="1" applyAlignment="1">
      <alignment/>
    </xf>
    <xf numFmtId="0" fontId="0" fillId="7" borderId="12" xfId="0" applyFont="1" applyFill="1" applyBorder="1" applyAlignment="1">
      <alignment horizontal="center"/>
    </xf>
    <xf numFmtId="49" fontId="18" fillId="7" borderId="13" xfId="0" applyNumberFormat="1" applyFont="1" applyFill="1" applyBorder="1" applyAlignment="1">
      <alignment/>
    </xf>
    <xf numFmtId="0" fontId="0" fillId="7" borderId="15" xfId="0" applyFont="1" applyFill="1" applyBorder="1" applyAlignment="1">
      <alignment horizontal="left"/>
    </xf>
    <xf numFmtId="0" fontId="0" fillId="7" borderId="13" xfId="0" applyFont="1" applyFill="1" applyBorder="1" applyAlignment="1">
      <alignment/>
    </xf>
    <xf numFmtId="0" fontId="0" fillId="7" borderId="25" xfId="0" applyFont="1" applyFill="1" applyBorder="1" applyAlignment="1">
      <alignment horizontal="center"/>
    </xf>
    <xf numFmtId="49" fontId="18" fillId="7" borderId="23" xfId="0" applyNumberFormat="1" applyFont="1" applyFill="1" applyBorder="1" applyAlignment="1">
      <alignment/>
    </xf>
    <xf numFmtId="0" fontId="0" fillId="7" borderId="24" xfId="0" applyFill="1" applyBorder="1" applyAlignment="1">
      <alignment horizontal="left"/>
    </xf>
    <xf numFmtId="0" fontId="0" fillId="7" borderId="23" xfId="0" applyFill="1" applyBorder="1" applyAlignment="1">
      <alignment wrapText="1"/>
    </xf>
    <xf numFmtId="3" fontId="0" fillId="7" borderId="2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 wrapText="1"/>
    </xf>
    <xf numFmtId="0" fontId="18" fillId="7" borderId="15" xfId="0" applyFont="1" applyFill="1" applyBorder="1" applyAlignment="1">
      <alignment horizontal="left"/>
    </xf>
    <xf numFmtId="0" fontId="18" fillId="7" borderId="13" xfId="0" applyFont="1" applyFill="1" applyBorder="1" applyAlignment="1">
      <alignment wrapText="1"/>
    </xf>
    <xf numFmtId="49" fontId="0" fillId="7" borderId="15" xfId="0" applyNumberFormat="1" applyFont="1" applyFill="1" applyBorder="1" applyAlignment="1">
      <alignment horizontal="left"/>
    </xf>
    <xf numFmtId="3" fontId="0" fillId="7" borderId="15" xfId="0" applyNumberFormat="1" applyFont="1" applyFill="1" applyBorder="1" applyAlignment="1">
      <alignment horizontal="left"/>
    </xf>
    <xf numFmtId="0" fontId="0" fillId="7" borderId="26" xfId="0" applyFont="1" applyFill="1" applyBorder="1" applyAlignment="1">
      <alignment horizontal="left" wrapText="1"/>
    </xf>
    <xf numFmtId="3" fontId="0" fillId="7" borderId="13" xfId="0" applyNumberForma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3" fontId="15" fillId="7" borderId="27" xfId="0" applyNumberFormat="1" applyFont="1" applyFill="1" applyBorder="1" applyAlignment="1">
      <alignment horizontal="right"/>
    </xf>
    <xf numFmtId="14" fontId="0" fillId="7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12" fillId="7" borderId="12" xfId="0" applyFont="1" applyFill="1" applyBorder="1" applyAlignment="1">
      <alignment horizontal="center"/>
    </xf>
    <xf numFmtId="49" fontId="0" fillId="7" borderId="13" xfId="0" applyNumberFormat="1" applyFont="1" applyFill="1" applyBorder="1" applyAlignment="1">
      <alignment/>
    </xf>
    <xf numFmtId="0" fontId="0" fillId="7" borderId="15" xfId="0" applyFont="1" applyFill="1" applyBorder="1" applyAlignment="1">
      <alignment horizontal="left"/>
    </xf>
    <xf numFmtId="0" fontId="0" fillId="7" borderId="13" xfId="0" applyFont="1" applyFill="1" applyBorder="1" applyAlignment="1">
      <alignment horizontal="left" wrapText="1"/>
    </xf>
    <xf numFmtId="3" fontId="0" fillId="7" borderId="18" xfId="0" applyNumberFormat="1" applyFont="1" applyFill="1" applyBorder="1" applyAlignment="1">
      <alignment horizontal="right"/>
    </xf>
    <xf numFmtId="3" fontId="0" fillId="7" borderId="27" xfId="0" applyNumberFormat="1" applyFill="1" applyBorder="1" applyAlignment="1">
      <alignment horizontal="right"/>
    </xf>
    <xf numFmtId="49" fontId="18" fillId="7" borderId="12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left" wrapText="1"/>
    </xf>
    <xf numFmtId="0" fontId="0" fillId="7" borderId="13" xfId="0" applyFont="1" applyFill="1" applyBorder="1" applyAlignment="1">
      <alignment horizontal="left" wrapText="1"/>
    </xf>
    <xf numFmtId="3" fontId="0" fillId="7" borderId="13" xfId="33" applyNumberFormat="1" applyFont="1" applyFill="1" applyBorder="1" applyAlignment="1">
      <alignment horizontal="right"/>
    </xf>
    <xf numFmtId="3" fontId="18" fillId="7" borderId="27" xfId="33" applyNumberFormat="1" applyFont="1" applyFill="1" applyBorder="1" applyAlignment="1">
      <alignment horizontal="right"/>
    </xf>
    <xf numFmtId="3" fontId="0" fillId="7" borderId="77" xfId="0" applyNumberFormat="1" applyFont="1" applyFill="1" applyBorder="1" applyAlignment="1">
      <alignment/>
    </xf>
    <xf numFmtId="3" fontId="0" fillId="7" borderId="83" xfId="0" applyNumberFormat="1" applyFont="1" applyFill="1" applyBorder="1" applyAlignment="1">
      <alignment/>
    </xf>
    <xf numFmtId="3" fontId="0" fillId="7" borderId="28" xfId="0" applyNumberFormat="1" applyFont="1" applyFill="1" applyBorder="1" applyAlignment="1">
      <alignment horizontal="right"/>
    </xf>
    <xf numFmtId="3" fontId="0" fillId="7" borderId="56" xfId="0" applyNumberFormat="1" applyFont="1" applyFill="1" applyBorder="1" applyAlignment="1">
      <alignment/>
    </xf>
    <xf numFmtId="4" fontId="0" fillId="7" borderId="28" xfId="0" applyNumberFormat="1" applyFont="1" applyFill="1" applyBorder="1" applyAlignment="1">
      <alignment/>
    </xf>
    <xf numFmtId="3" fontId="0" fillId="7" borderId="59" xfId="0" applyNumberFormat="1" applyFill="1" applyBorder="1" applyAlignment="1">
      <alignment horizontal="right"/>
    </xf>
    <xf numFmtId="0" fontId="0" fillId="15" borderId="21" xfId="0" applyFont="1" applyFill="1" applyBorder="1" applyAlignment="1">
      <alignment horizontal="center"/>
    </xf>
    <xf numFmtId="49" fontId="0" fillId="15" borderId="20" xfId="0" applyNumberFormat="1" applyFont="1" applyFill="1" applyBorder="1" applyAlignment="1">
      <alignment/>
    </xf>
    <xf numFmtId="0" fontId="0" fillId="15" borderId="84" xfId="0" applyFont="1" applyFill="1" applyBorder="1" applyAlignment="1">
      <alignment horizontal="left"/>
    </xf>
    <xf numFmtId="0" fontId="0" fillId="15" borderId="28" xfId="0" applyFont="1" applyFill="1" applyBorder="1" applyAlignment="1">
      <alignment wrapText="1"/>
    </xf>
    <xf numFmtId="3" fontId="0" fillId="15" borderId="21" xfId="0" applyNumberFormat="1" applyFont="1" applyFill="1" applyBorder="1" applyAlignment="1">
      <alignment horizontal="right"/>
    </xf>
    <xf numFmtId="3" fontId="0" fillId="15" borderId="28" xfId="0" applyNumberFormat="1" applyFont="1" applyFill="1" applyBorder="1" applyAlignment="1">
      <alignment horizontal="right"/>
    </xf>
    <xf numFmtId="3" fontId="0" fillId="15" borderId="59" xfId="0" applyNumberFormat="1" applyFont="1" applyFill="1" applyBorder="1" applyAlignment="1">
      <alignment horizontal="right"/>
    </xf>
    <xf numFmtId="3" fontId="0" fillId="25" borderId="38" xfId="0" applyNumberFormat="1" applyFont="1" applyFill="1" applyBorder="1" applyAlignment="1">
      <alignment horizontal="right"/>
    </xf>
    <xf numFmtId="3" fontId="18" fillId="25" borderId="14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5" fillId="0" borderId="0" xfId="33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3" fillId="25" borderId="25" xfId="0" applyFont="1" applyFill="1" applyBorder="1" applyAlignment="1">
      <alignment/>
    </xf>
    <xf numFmtId="3" fontId="40" fillId="25" borderId="23" xfId="0" applyNumberFormat="1" applyFont="1" applyFill="1" applyBorder="1" applyAlignment="1">
      <alignment/>
    </xf>
    <xf numFmtId="3" fontId="13" fillId="25" borderId="23" xfId="33" applyNumberFormat="1" applyFont="1" applyFill="1" applyBorder="1" applyAlignment="1">
      <alignment horizontal="right"/>
    </xf>
    <xf numFmtId="3" fontId="13" fillId="25" borderId="57" xfId="33" applyNumberFormat="1" applyFont="1" applyFill="1" applyBorder="1" applyAlignment="1">
      <alignment horizontal="right"/>
    </xf>
    <xf numFmtId="3" fontId="13" fillId="25" borderId="38" xfId="0" applyNumberFormat="1" applyFont="1" applyFill="1" applyBorder="1" applyAlignment="1">
      <alignment/>
    </xf>
    <xf numFmtId="3" fontId="40" fillId="25" borderId="24" xfId="0" applyNumberFormat="1" applyFont="1" applyFill="1" applyBorder="1" applyAlignment="1">
      <alignment/>
    </xf>
    <xf numFmtId="3" fontId="13" fillId="25" borderId="23" xfId="0" applyNumberFormat="1" applyFont="1" applyFill="1" applyBorder="1" applyAlignment="1">
      <alignment horizontal="right"/>
    </xf>
    <xf numFmtId="3" fontId="13" fillId="25" borderId="57" xfId="0" applyNumberFormat="1" applyFont="1" applyFill="1" applyBorder="1" applyAlignment="1">
      <alignment horizontal="right"/>
    </xf>
    <xf numFmtId="49" fontId="14" fillId="25" borderId="20" xfId="0" applyNumberFormat="1" applyFont="1" applyFill="1" applyBorder="1" applyAlignment="1">
      <alignment/>
    </xf>
    <xf numFmtId="0" fontId="13" fillId="25" borderId="20" xfId="0" applyFont="1" applyFill="1" applyBorder="1" applyAlignment="1">
      <alignment horizontal="left"/>
    </xf>
    <xf numFmtId="0" fontId="13" fillId="25" borderId="28" xfId="0" applyFont="1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0" xfId="0" applyFont="1" applyFill="1" applyBorder="1" applyAlignment="1">
      <alignment/>
    </xf>
    <xf numFmtId="3" fontId="15" fillId="25" borderId="28" xfId="33" applyNumberFormat="1" applyFont="1" applyFill="1" applyBorder="1" applyAlignment="1">
      <alignment horizontal="right"/>
    </xf>
    <xf numFmtId="3" fontId="15" fillId="25" borderId="59" xfId="33" applyNumberFormat="1" applyFont="1" applyFill="1" applyBorder="1" applyAlignment="1">
      <alignment horizontal="right"/>
    </xf>
    <xf numFmtId="0" fontId="0" fillId="25" borderId="56" xfId="0" applyFill="1" applyBorder="1" applyAlignment="1">
      <alignment/>
    </xf>
    <xf numFmtId="3" fontId="0" fillId="25" borderId="28" xfId="0" applyNumberFormat="1" applyFill="1" applyBorder="1" applyAlignment="1">
      <alignment horizontal="right"/>
    </xf>
    <xf numFmtId="3" fontId="0" fillId="25" borderId="59" xfId="0" applyNumberFormat="1" applyFill="1" applyBorder="1" applyAlignment="1">
      <alignment horizontal="right"/>
    </xf>
    <xf numFmtId="3" fontId="0" fillId="25" borderId="56" xfId="0" applyNumberFormat="1" applyFill="1" applyBorder="1" applyAlignment="1">
      <alignment/>
    </xf>
    <xf numFmtId="3" fontId="0" fillId="25" borderId="20" xfId="0" applyNumberFormat="1" applyFont="1" applyFill="1" applyBorder="1" applyAlignment="1">
      <alignment/>
    </xf>
    <xf numFmtId="49" fontId="0" fillId="25" borderId="51" xfId="0" applyNumberFormat="1" applyFont="1" applyFill="1" applyBorder="1" applyAlignment="1">
      <alignment/>
    </xf>
    <xf numFmtId="49" fontId="0" fillId="25" borderId="13" xfId="0" applyNumberFormat="1" applyFont="1" applyFill="1" applyBorder="1" applyAlignment="1">
      <alignment wrapText="1"/>
    </xf>
    <xf numFmtId="3" fontId="0" fillId="25" borderId="27" xfId="0" applyNumberFormat="1" applyFont="1" applyFill="1" applyBorder="1" applyAlignment="1">
      <alignment horizontal="right" shrinkToFit="1"/>
    </xf>
    <xf numFmtId="3" fontId="4" fillId="25" borderId="12" xfId="0" applyNumberFormat="1" applyFont="1" applyFill="1" applyBorder="1" applyAlignment="1">
      <alignment/>
    </xf>
    <xf numFmtId="3" fontId="4" fillId="25" borderId="15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 horizontal="right"/>
    </xf>
    <xf numFmtId="3" fontId="4" fillId="25" borderId="27" xfId="0" applyNumberFormat="1" applyFont="1" applyFill="1" applyBorder="1" applyAlignment="1">
      <alignment horizontal="right"/>
    </xf>
    <xf numFmtId="3" fontId="18" fillId="25" borderId="12" xfId="0" applyNumberFormat="1" applyFont="1" applyFill="1" applyBorder="1" applyAlignment="1">
      <alignment/>
    </xf>
    <xf numFmtId="3" fontId="18" fillId="25" borderId="13" xfId="0" applyNumberFormat="1" applyFont="1" applyFill="1" applyBorder="1" applyAlignment="1">
      <alignment/>
    </xf>
    <xf numFmtId="3" fontId="0" fillId="25" borderId="13" xfId="33" applyNumberFormat="1" applyFont="1" applyFill="1" applyBorder="1" applyAlignment="1">
      <alignment horizontal="right"/>
    </xf>
    <xf numFmtId="3" fontId="0" fillId="25" borderId="27" xfId="33" applyNumberFormat="1" applyFont="1" applyFill="1" applyBorder="1" applyAlignment="1">
      <alignment horizontal="right"/>
    </xf>
    <xf numFmtId="3" fontId="18" fillId="25" borderId="26" xfId="0" applyNumberFormat="1" applyFont="1" applyFill="1" applyBorder="1" applyAlignment="1">
      <alignment horizontal="right"/>
    </xf>
    <xf numFmtId="3" fontId="0" fillId="25" borderId="15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3" fontId="24" fillId="0" borderId="85" xfId="0" applyNumberFormat="1" applyFont="1" applyFill="1" applyBorder="1" applyAlignment="1">
      <alignment horizontal="right" shrinkToFit="1"/>
    </xf>
    <xf numFmtId="3" fontId="24" fillId="0" borderId="29" xfId="0" applyNumberFormat="1" applyFont="1" applyFill="1" applyBorder="1" applyAlignment="1">
      <alignment horizontal="right" shrinkToFit="1"/>
    </xf>
    <xf numFmtId="3" fontId="24" fillId="0" borderId="15" xfId="0" applyNumberFormat="1" applyFont="1" applyFill="1" applyBorder="1" applyAlignment="1">
      <alignment horizontal="right" shrinkToFit="1"/>
    </xf>
    <xf numFmtId="3" fontId="24" fillId="0" borderId="18" xfId="0" applyNumberFormat="1" applyFont="1" applyFill="1" applyBorder="1" applyAlignment="1">
      <alignment horizontal="right" shrinkToFit="1"/>
    </xf>
    <xf numFmtId="3" fontId="22" fillId="0" borderId="63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 shrinkToFit="1"/>
    </xf>
    <xf numFmtId="3" fontId="24" fillId="0" borderId="29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22" fillId="0" borderId="13" xfId="33" applyNumberFormat="1" applyFont="1" applyFill="1" applyBorder="1" applyAlignment="1">
      <alignment horizontal="right"/>
    </xf>
    <xf numFmtId="3" fontId="22" fillId="0" borderId="23" xfId="33" applyNumberFormat="1" applyFont="1" applyFill="1" applyBorder="1" applyAlignment="1">
      <alignment horizontal="right"/>
    </xf>
    <xf numFmtId="0" fontId="0" fillId="7" borderId="27" xfId="0" applyFont="1" applyFill="1" applyBorder="1" applyAlignment="1">
      <alignment horizontal="left" wrapText="1"/>
    </xf>
    <xf numFmtId="3" fontId="0" fillId="7" borderId="59" xfId="0" applyNumberFormat="1" applyFont="1" applyFill="1" applyBorder="1" applyAlignment="1">
      <alignment horizontal="right"/>
    </xf>
    <xf numFmtId="3" fontId="4" fillId="17" borderId="76" xfId="0" applyNumberFormat="1" applyFont="1" applyFill="1" applyBorder="1" applyAlignment="1">
      <alignment horizontal="right"/>
    </xf>
    <xf numFmtId="3" fontId="4" fillId="17" borderId="16" xfId="0" applyNumberFormat="1" applyFont="1" applyFill="1" applyBorder="1" applyAlignment="1">
      <alignment horizontal="right"/>
    </xf>
    <xf numFmtId="0" fontId="19" fillId="17" borderId="12" xfId="0" applyNumberFormat="1" applyFont="1" applyFill="1" applyBorder="1" applyAlignment="1">
      <alignment horizontal="center"/>
    </xf>
    <xf numFmtId="0" fontId="19" fillId="17" borderId="13" xfId="0" applyFont="1" applyFill="1" applyBorder="1" applyAlignment="1">
      <alignment/>
    </xf>
    <xf numFmtId="0" fontId="19" fillId="17" borderId="12" xfId="0" applyFont="1" applyFill="1" applyBorder="1" applyAlignment="1">
      <alignment/>
    </xf>
    <xf numFmtId="3" fontId="18" fillId="17" borderId="13" xfId="0" applyNumberFormat="1" applyFont="1" applyFill="1" applyBorder="1" applyAlignment="1">
      <alignment/>
    </xf>
    <xf numFmtId="3" fontId="19" fillId="17" borderId="13" xfId="0" applyNumberFormat="1" applyFont="1" applyFill="1" applyBorder="1" applyAlignment="1">
      <alignment horizontal="right"/>
    </xf>
    <xf numFmtId="3" fontId="19" fillId="17" borderId="27" xfId="0" applyNumberFormat="1" applyFont="1" applyFill="1" applyBorder="1" applyAlignment="1">
      <alignment horizontal="right"/>
    </xf>
    <xf numFmtId="3" fontId="19" fillId="17" borderId="12" xfId="0" applyNumberFormat="1" applyFont="1" applyFill="1" applyBorder="1" applyAlignment="1">
      <alignment/>
    </xf>
    <xf numFmtId="3" fontId="18" fillId="17" borderId="15" xfId="0" applyNumberFormat="1" applyFont="1" applyFill="1" applyBorder="1" applyAlignment="1">
      <alignment/>
    </xf>
    <xf numFmtId="3" fontId="18" fillId="17" borderId="13" xfId="0" applyNumberFormat="1" applyFont="1" applyFill="1" applyBorder="1" applyAlignment="1">
      <alignment horizontal="right"/>
    </xf>
    <xf numFmtId="3" fontId="18" fillId="17" borderId="27" xfId="0" applyNumberFormat="1" applyFont="1" applyFill="1" applyBorder="1" applyAlignment="1">
      <alignment horizontal="right"/>
    </xf>
    <xf numFmtId="3" fontId="21" fillId="17" borderId="76" xfId="0" applyNumberFormat="1" applyFont="1" applyFill="1" applyBorder="1" applyAlignment="1">
      <alignment horizontal="right"/>
    </xf>
    <xf numFmtId="0" fontId="25" fillId="17" borderId="19" xfId="0" applyFont="1" applyFill="1" applyBorder="1" applyAlignment="1">
      <alignment/>
    </xf>
    <xf numFmtId="3" fontId="31" fillId="17" borderId="17" xfId="0" applyNumberFormat="1" applyFont="1" applyFill="1" applyBorder="1" applyAlignment="1">
      <alignment horizontal="right"/>
    </xf>
    <xf numFmtId="4" fontId="31" fillId="17" borderId="18" xfId="0" applyNumberFormat="1" applyFont="1" applyFill="1" applyBorder="1" applyAlignment="1">
      <alignment horizontal="center"/>
    </xf>
    <xf numFmtId="4" fontId="31" fillId="17" borderId="58" xfId="0" applyNumberFormat="1" applyFont="1" applyFill="1" applyBorder="1" applyAlignment="1">
      <alignment horizontal="center"/>
    </xf>
    <xf numFmtId="3" fontId="31" fillId="17" borderId="19" xfId="0" applyNumberFormat="1" applyFont="1" applyFill="1" applyBorder="1" applyAlignment="1">
      <alignment/>
    </xf>
    <xf numFmtId="0" fontId="25" fillId="17" borderId="18" xfId="0" applyFont="1" applyFill="1" applyBorder="1" applyAlignment="1">
      <alignment horizontal="center"/>
    </xf>
    <xf numFmtId="188" fontId="25" fillId="17" borderId="18" xfId="0" applyNumberFormat="1" applyFont="1" applyFill="1" applyBorder="1" applyAlignment="1">
      <alignment horizontal="center"/>
    </xf>
    <xf numFmtId="3" fontId="24" fillId="17" borderId="19" xfId="0" applyNumberFormat="1" applyFont="1" applyFill="1" applyBorder="1" applyAlignment="1">
      <alignment/>
    </xf>
    <xf numFmtId="0" fontId="25" fillId="17" borderId="18" xfId="0" applyFont="1" applyFill="1" applyBorder="1" applyAlignment="1">
      <alignment/>
    </xf>
    <xf numFmtId="0" fontId="33" fillId="17" borderId="86" xfId="0" applyFont="1" applyFill="1" applyBorder="1" applyAlignment="1">
      <alignment horizontal="center"/>
    </xf>
    <xf numFmtId="0" fontId="33" fillId="17" borderId="18" xfId="0" applyFont="1" applyFill="1" applyBorder="1" applyAlignment="1">
      <alignment/>
    </xf>
    <xf numFmtId="0" fontId="33" fillId="17" borderId="66" xfId="0" applyFont="1" applyFill="1" applyBorder="1" applyAlignment="1">
      <alignment/>
    </xf>
    <xf numFmtId="3" fontId="25" fillId="17" borderId="16" xfId="33" applyNumberFormat="1" applyFont="1" applyFill="1" applyBorder="1" applyAlignment="1">
      <alignment horizontal="right"/>
    </xf>
    <xf numFmtId="3" fontId="33" fillId="17" borderId="18" xfId="33" applyNumberFormat="1" applyFont="1" applyFill="1" applyBorder="1" applyAlignment="1">
      <alignment horizontal="right"/>
    </xf>
    <xf numFmtId="3" fontId="33" fillId="17" borderId="13" xfId="33" applyNumberFormat="1" applyFont="1" applyFill="1" applyBorder="1" applyAlignment="1">
      <alignment horizontal="right"/>
    </xf>
    <xf numFmtId="0" fontId="33" fillId="17" borderId="13" xfId="0" applyFont="1" applyFill="1" applyBorder="1" applyAlignment="1">
      <alignment/>
    </xf>
    <xf numFmtId="3" fontId="15" fillId="17" borderId="87" xfId="0" applyNumberFormat="1" applyFont="1" applyFill="1" applyBorder="1" applyAlignment="1">
      <alignment horizontal="right"/>
    </xf>
    <xf numFmtId="3" fontId="15" fillId="25" borderId="59" xfId="0" applyNumberFormat="1" applyFont="1" applyFill="1" applyBorder="1" applyAlignment="1">
      <alignment horizontal="right"/>
    </xf>
    <xf numFmtId="3" fontId="14" fillId="17" borderId="27" xfId="0" applyNumberFormat="1" applyFont="1" applyFill="1" applyBorder="1" applyAlignment="1">
      <alignment horizontal="right"/>
    </xf>
    <xf numFmtId="3" fontId="14" fillId="25" borderId="57" xfId="0" applyNumberFormat="1" applyFont="1" applyFill="1" applyBorder="1" applyAlignment="1">
      <alignment horizontal="right"/>
    </xf>
    <xf numFmtId="3" fontId="0" fillId="0" borderId="15" xfId="33" applyNumberFormat="1" applyFont="1" applyFill="1" applyBorder="1" applyAlignment="1">
      <alignment horizontal="right" wrapText="1"/>
    </xf>
    <xf numFmtId="3" fontId="4" fillId="4" borderId="13" xfId="33" applyNumberFormat="1" applyFont="1" applyFill="1" applyBorder="1" applyAlignment="1">
      <alignment horizontal="right"/>
    </xf>
    <xf numFmtId="16" fontId="0" fillId="15" borderId="12" xfId="0" applyNumberFormat="1" applyFont="1" applyFill="1" applyBorder="1" applyAlignment="1">
      <alignment horizontal="center"/>
    </xf>
    <xf numFmtId="49" fontId="0" fillId="15" borderId="13" xfId="0" applyNumberFormat="1" applyFont="1" applyFill="1" applyBorder="1" applyAlignment="1">
      <alignment/>
    </xf>
    <xf numFmtId="3" fontId="21" fillId="4" borderId="15" xfId="33" applyNumberFormat="1" applyFont="1" applyFill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3" fontId="4" fillId="4" borderId="79" xfId="0" applyNumberFormat="1" applyFont="1" applyFill="1" applyBorder="1" applyAlignment="1">
      <alignment horizontal="right"/>
    </xf>
    <xf numFmtId="3" fontId="15" fillId="17" borderId="58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4" fillId="26" borderId="80" xfId="0" applyNumberFormat="1" applyFont="1" applyFill="1" applyBorder="1" applyAlignment="1">
      <alignment horizontal="right"/>
    </xf>
    <xf numFmtId="3" fontId="0" fillId="0" borderId="73" xfId="0" applyNumberFormat="1" applyFill="1" applyBorder="1" applyAlignment="1">
      <alignment horizontal="right"/>
    </xf>
    <xf numFmtId="3" fontId="12" fillId="7" borderId="12" xfId="0" applyNumberFormat="1" applyFont="1" applyFill="1" applyBorder="1" applyAlignment="1">
      <alignment horizontal="right"/>
    </xf>
    <xf numFmtId="3" fontId="12" fillId="7" borderId="13" xfId="33" applyNumberFormat="1" applyFont="1" applyFill="1" applyBorder="1" applyAlignment="1">
      <alignment horizontal="right"/>
    </xf>
    <xf numFmtId="0" fontId="0" fillId="7" borderId="13" xfId="0" applyFont="1" applyFill="1" applyBorder="1" applyAlignment="1">
      <alignment horizontal="left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49" fontId="4" fillId="7" borderId="12" xfId="0" applyNumberFormat="1" applyFont="1" applyFill="1" applyBorder="1" applyAlignment="1">
      <alignment horizontal="center"/>
    </xf>
    <xf numFmtId="49" fontId="0" fillId="7" borderId="15" xfId="0" applyNumberFormat="1" applyFont="1" applyFill="1" applyBorder="1" applyAlignment="1">
      <alignment horizontal="left" wrapText="1"/>
    </xf>
    <xf numFmtId="0" fontId="0" fillId="7" borderId="15" xfId="0" applyFont="1" applyFill="1" applyBorder="1" applyAlignment="1">
      <alignment horizontal="left" wrapText="1"/>
    </xf>
    <xf numFmtId="49" fontId="0" fillId="7" borderId="13" xfId="0" applyNumberFormat="1" applyFont="1" applyFill="1" applyBorder="1" applyAlignment="1">
      <alignment horizontal="left" wrapText="1"/>
    </xf>
    <xf numFmtId="3" fontId="0" fillId="7" borderId="18" xfId="33" applyNumberFormat="1" applyFont="1" applyFill="1" applyBorder="1" applyAlignment="1">
      <alignment horizontal="right"/>
    </xf>
    <xf numFmtId="3" fontId="0" fillId="7" borderId="25" xfId="0" applyNumberFormat="1" applyFont="1" applyFill="1" applyBorder="1" applyAlignment="1">
      <alignment horizontal="right"/>
    </xf>
    <xf numFmtId="49" fontId="0" fillId="7" borderId="13" xfId="0" applyNumberFormat="1" applyFont="1" applyFill="1" applyBorder="1" applyAlignment="1">
      <alignment horizontal="left"/>
    </xf>
    <xf numFmtId="3" fontId="0" fillId="7" borderId="19" xfId="0" applyNumberFormat="1" applyFont="1" applyFill="1" applyBorder="1" applyAlignment="1">
      <alignment horizontal="right"/>
    </xf>
    <xf numFmtId="3" fontId="0" fillId="7" borderId="19" xfId="0" applyNumberFormat="1" applyFont="1" applyFill="1" applyBorder="1" applyAlignment="1">
      <alignment/>
    </xf>
    <xf numFmtId="3" fontId="0" fillId="7" borderId="73" xfId="0" applyNumberFormat="1" applyFill="1" applyBorder="1" applyAlignment="1">
      <alignment horizontal="right"/>
    </xf>
    <xf numFmtId="49" fontId="0" fillId="7" borderId="51" xfId="0" applyNumberFormat="1" applyFont="1" applyFill="1" applyBorder="1" applyAlignment="1">
      <alignment/>
    </xf>
    <xf numFmtId="3" fontId="0" fillId="7" borderId="12" xfId="0" applyNumberFormat="1" applyFont="1" applyFill="1" applyBorder="1" applyAlignment="1">
      <alignment horizontal="right" shrinkToFit="1"/>
    </xf>
    <xf numFmtId="3" fontId="0" fillId="7" borderId="15" xfId="0" applyNumberFormat="1" applyFont="1" applyFill="1" applyBorder="1" applyAlignment="1">
      <alignment horizontal="right" shrinkToFit="1"/>
    </xf>
    <xf numFmtId="3" fontId="0" fillId="7" borderId="13" xfId="0" applyNumberFormat="1" applyFont="1" applyFill="1" applyBorder="1" applyAlignment="1">
      <alignment horizontal="right" shrinkToFit="1"/>
    </xf>
    <xf numFmtId="3" fontId="0" fillId="7" borderId="27" xfId="0" applyNumberFormat="1" applyFont="1" applyFill="1" applyBorder="1" applyAlignment="1">
      <alignment horizontal="right" shrinkToFit="1"/>
    </xf>
    <xf numFmtId="3" fontId="0" fillId="7" borderId="15" xfId="0" applyNumberFormat="1" applyFont="1" applyFill="1" applyBorder="1" applyAlignment="1">
      <alignment horizontal="right"/>
    </xf>
    <xf numFmtId="3" fontId="15" fillId="7" borderId="12" xfId="0" applyNumberFormat="1" applyFont="1" applyFill="1" applyBorder="1" applyAlignment="1">
      <alignment/>
    </xf>
    <xf numFmtId="3" fontId="15" fillId="7" borderId="12" xfId="0" applyNumberFormat="1" applyFont="1" applyFill="1" applyBorder="1" applyAlignment="1">
      <alignment/>
    </xf>
    <xf numFmtId="49" fontId="0" fillId="7" borderId="51" xfId="0" applyNumberFormat="1" applyFont="1" applyFill="1" applyBorder="1" applyAlignment="1">
      <alignment horizontal="left"/>
    </xf>
    <xf numFmtId="3" fontId="0" fillId="7" borderId="51" xfId="0" applyNumberFormat="1" applyFont="1" applyFill="1" applyBorder="1" applyAlignment="1">
      <alignment horizontal="left"/>
    </xf>
    <xf numFmtId="3" fontId="0" fillId="7" borderId="13" xfId="0" applyNumberFormat="1" applyFont="1" applyFill="1" applyBorder="1" applyAlignment="1">
      <alignment horizontal="left"/>
    </xf>
    <xf numFmtId="0" fontId="0" fillId="7" borderId="27" xfId="0" applyFont="1" applyFill="1" applyBorder="1" applyAlignment="1">
      <alignment wrapText="1"/>
    </xf>
    <xf numFmtId="3" fontId="0" fillId="7" borderId="58" xfId="0" applyNumberFormat="1" applyFont="1" applyFill="1" applyBorder="1" applyAlignment="1">
      <alignment horizontal="right"/>
    </xf>
    <xf numFmtId="3" fontId="4" fillId="7" borderId="12" xfId="0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 horizontal="right"/>
    </xf>
    <xf numFmtId="49" fontId="1" fillId="7" borderId="51" xfId="0" applyNumberFormat="1" applyFont="1" applyFill="1" applyBorder="1" applyAlignment="1">
      <alignment horizontal="left"/>
    </xf>
    <xf numFmtId="3" fontId="12" fillId="7" borderId="13" xfId="0" applyNumberFormat="1" applyFont="1" applyFill="1" applyBorder="1" applyAlignment="1">
      <alignment horizontal="right"/>
    </xf>
    <xf numFmtId="0" fontId="0" fillId="7" borderId="27" xfId="0" applyFont="1" applyFill="1" applyBorder="1" applyAlignment="1">
      <alignment horizontal="left"/>
    </xf>
    <xf numFmtId="3" fontId="0" fillId="7" borderId="14" xfId="0" applyNumberFormat="1" applyFont="1" applyFill="1" applyBorder="1" applyAlignment="1">
      <alignment/>
    </xf>
    <xf numFmtId="0" fontId="11" fillId="7" borderId="19" xfId="0" applyFont="1" applyFill="1" applyBorder="1" applyAlignment="1">
      <alignment horizontal="center"/>
    </xf>
    <xf numFmtId="49" fontId="19" fillId="7" borderId="17" xfId="0" applyNumberFormat="1" applyFont="1" applyFill="1" applyBorder="1" applyAlignment="1">
      <alignment/>
    </xf>
    <xf numFmtId="0" fontId="19" fillId="7" borderId="17" xfId="0" applyFont="1" applyFill="1" applyBorder="1" applyAlignment="1">
      <alignment horizontal="left"/>
    </xf>
    <xf numFmtId="0" fontId="19" fillId="7" borderId="18" xfId="0" applyFont="1" applyFill="1" applyBorder="1" applyAlignment="1">
      <alignment wrapText="1"/>
    </xf>
    <xf numFmtId="0" fontId="19" fillId="7" borderId="19" xfId="0" applyFont="1" applyFill="1" applyBorder="1" applyAlignment="1">
      <alignment/>
    </xf>
    <xf numFmtId="3" fontId="18" fillId="7" borderId="18" xfId="0" applyNumberFormat="1" applyFont="1" applyFill="1" applyBorder="1" applyAlignment="1">
      <alignment horizontal="right"/>
    </xf>
    <xf numFmtId="3" fontId="19" fillId="7" borderId="13" xfId="0" applyNumberFormat="1" applyFont="1" applyFill="1" applyBorder="1" applyAlignment="1">
      <alignment horizontal="right"/>
    </xf>
    <xf numFmtId="3" fontId="19" fillId="7" borderId="27" xfId="0" applyNumberFormat="1" applyFont="1" applyFill="1" applyBorder="1" applyAlignment="1">
      <alignment horizontal="right"/>
    </xf>
    <xf numFmtId="0" fontId="15" fillId="7" borderId="12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3" fontId="15" fillId="7" borderId="13" xfId="0" applyNumberFormat="1" applyFont="1" applyFill="1" applyBorder="1" applyAlignment="1">
      <alignment horizontal="right"/>
    </xf>
    <xf numFmtId="3" fontId="12" fillId="7" borderId="14" xfId="0" applyNumberFormat="1" applyFont="1" applyFill="1" applyBorder="1" applyAlignment="1">
      <alignment horizontal="right"/>
    </xf>
    <xf numFmtId="3" fontId="12" fillId="7" borderId="27" xfId="0" applyNumberFormat="1" applyFont="1" applyFill="1" applyBorder="1" applyAlignment="1">
      <alignment horizontal="right"/>
    </xf>
    <xf numFmtId="14" fontId="0" fillId="7" borderId="25" xfId="0" applyNumberFormat="1" applyFont="1" applyFill="1" applyBorder="1" applyAlignment="1">
      <alignment horizontal="center"/>
    </xf>
    <xf numFmtId="0" fontId="0" fillId="7" borderId="24" xfId="0" applyFont="1" applyFill="1" applyBorder="1" applyAlignment="1">
      <alignment horizontal="left"/>
    </xf>
    <xf numFmtId="0" fontId="0" fillId="7" borderId="57" xfId="0" applyFont="1" applyFill="1" applyBorder="1" applyAlignment="1">
      <alignment horizontal="left" wrapText="1"/>
    </xf>
    <xf numFmtId="3" fontId="0" fillId="7" borderId="38" xfId="0" applyNumberFormat="1" applyFont="1" applyFill="1" applyBorder="1" applyAlignment="1">
      <alignment horizontal="right"/>
    </xf>
    <xf numFmtId="3" fontId="0" fillId="7" borderId="23" xfId="0" applyNumberFormat="1" applyFont="1" applyFill="1" applyBorder="1" applyAlignment="1">
      <alignment horizontal="right"/>
    </xf>
    <xf numFmtId="3" fontId="0" fillId="7" borderId="38" xfId="0" applyNumberFormat="1" applyFont="1" applyFill="1" applyBorder="1" applyAlignment="1">
      <alignment/>
    </xf>
    <xf numFmtId="3" fontId="0" fillId="7" borderId="23" xfId="0" applyNumberFormat="1" applyFont="1" applyFill="1" applyBorder="1" applyAlignment="1">
      <alignment/>
    </xf>
    <xf numFmtId="0" fontId="0" fillId="7" borderId="24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left"/>
    </xf>
    <xf numFmtId="3" fontId="4" fillId="7" borderId="38" xfId="0" applyNumberFormat="1" applyFont="1" applyFill="1" applyBorder="1" applyAlignment="1">
      <alignment/>
    </xf>
    <xf numFmtId="3" fontId="0" fillId="7" borderId="24" xfId="0" applyNumberFormat="1" applyFont="1" applyFill="1" applyBorder="1" applyAlignment="1">
      <alignment horizontal="left"/>
    </xf>
    <xf numFmtId="3" fontId="18" fillId="7" borderId="14" xfId="0" applyNumberFormat="1" applyFont="1" applyFill="1" applyBorder="1" applyAlignment="1">
      <alignment horizontal="right"/>
    </xf>
    <xf numFmtId="3" fontId="0" fillId="7" borderId="15" xfId="0" applyNumberFormat="1" applyFont="1" applyFill="1" applyBorder="1" applyAlignment="1">
      <alignment horizontal="left"/>
    </xf>
    <xf numFmtId="16" fontId="18" fillId="7" borderId="12" xfId="0" applyNumberFormat="1" applyFont="1" applyFill="1" applyBorder="1" applyAlignment="1">
      <alignment horizontal="center"/>
    </xf>
    <xf numFmtId="3" fontId="7" fillId="7" borderId="14" xfId="0" applyNumberFormat="1" applyFont="1" applyFill="1" applyBorder="1" applyAlignment="1">
      <alignment/>
    </xf>
    <xf numFmtId="3" fontId="7" fillId="7" borderId="13" xfId="33" applyNumberFormat="1" applyFont="1" applyFill="1" applyBorder="1" applyAlignment="1">
      <alignment horizontal="right"/>
    </xf>
    <xf numFmtId="3" fontId="7" fillId="7" borderId="27" xfId="33" applyNumberFormat="1" applyFont="1" applyFill="1" applyBorder="1" applyAlignment="1">
      <alignment horizontal="right"/>
    </xf>
    <xf numFmtId="14" fontId="27" fillId="7" borderId="25" xfId="0" applyNumberFormat="1" applyFont="1" applyFill="1" applyBorder="1" applyAlignment="1">
      <alignment horizontal="center"/>
    </xf>
    <xf numFmtId="0" fontId="13" fillId="7" borderId="24" xfId="0" applyFont="1" applyFill="1" applyBorder="1" applyAlignment="1">
      <alignment horizontal="left"/>
    </xf>
    <xf numFmtId="0" fontId="10" fillId="7" borderId="18" xfId="0" applyFont="1" applyFill="1" applyBorder="1" applyAlignment="1">
      <alignment wrapText="1"/>
    </xf>
    <xf numFmtId="3" fontId="4" fillId="7" borderId="14" xfId="0" applyNumberFormat="1" applyFont="1" applyFill="1" applyBorder="1" applyAlignment="1">
      <alignment/>
    </xf>
    <xf numFmtId="3" fontId="0" fillId="7" borderId="13" xfId="0" applyNumberFormat="1" applyFont="1" applyFill="1" applyBorder="1" applyAlignment="1">
      <alignment/>
    </xf>
    <xf numFmtId="3" fontId="4" fillId="7" borderId="27" xfId="0" applyNumberFormat="1" applyFont="1" applyFill="1" applyBorder="1" applyAlignment="1">
      <alignment horizontal="right"/>
    </xf>
    <xf numFmtId="3" fontId="0" fillId="7" borderId="14" xfId="0" applyNumberFormat="1" applyFont="1" applyFill="1" applyBorder="1" applyAlignment="1">
      <alignment/>
    </xf>
    <xf numFmtId="0" fontId="18" fillId="7" borderId="12" xfId="0" applyFont="1" applyFill="1" applyBorder="1" applyAlignment="1">
      <alignment horizontal="center"/>
    </xf>
    <xf numFmtId="49" fontId="18" fillId="7" borderId="13" xfId="0" applyNumberFormat="1" applyFont="1" applyFill="1" applyBorder="1" applyAlignment="1">
      <alignment horizontal="left"/>
    </xf>
    <xf numFmtId="3" fontId="0" fillId="7" borderId="13" xfId="33" applyNumberFormat="1" applyFont="1" applyFill="1" applyBorder="1" applyAlignment="1">
      <alignment horizontal="right"/>
    </xf>
    <xf numFmtId="3" fontId="18" fillId="7" borderId="26" xfId="0" applyNumberFormat="1" applyFont="1" applyFill="1" applyBorder="1" applyAlignment="1">
      <alignment horizontal="right"/>
    </xf>
    <xf numFmtId="3" fontId="18" fillId="7" borderId="15" xfId="0" applyNumberFormat="1" applyFont="1" applyFill="1" applyBorder="1" applyAlignment="1">
      <alignment horizontal="right"/>
    </xf>
    <xf numFmtId="3" fontId="18" fillId="7" borderId="27" xfId="0" applyNumberFormat="1" applyFont="1" applyFill="1" applyBorder="1" applyAlignment="1">
      <alignment horizontal="right"/>
    </xf>
    <xf numFmtId="49" fontId="18" fillId="7" borderId="23" xfId="0" applyNumberFormat="1" applyFont="1" applyFill="1" applyBorder="1" applyAlignment="1">
      <alignment horizontal="left"/>
    </xf>
    <xf numFmtId="0" fontId="0" fillId="7" borderId="15" xfId="0" applyFill="1" applyBorder="1" applyAlignment="1">
      <alignment horizontal="left" wrapText="1"/>
    </xf>
    <xf numFmtId="3" fontId="0" fillId="7" borderId="14" xfId="0" applyNumberFormat="1" applyFont="1" applyFill="1" applyBorder="1" applyAlignment="1">
      <alignment horizontal="right"/>
    </xf>
    <xf numFmtId="0" fontId="0" fillId="7" borderId="13" xfId="0" applyFont="1" applyFill="1" applyBorder="1" applyAlignment="1">
      <alignment horizontal="left"/>
    </xf>
    <xf numFmtId="3" fontId="0" fillId="7" borderId="13" xfId="0" applyNumberFormat="1" applyFont="1" applyFill="1" applyBorder="1" applyAlignment="1">
      <alignment horizontal="right"/>
    </xf>
    <xf numFmtId="3" fontId="18" fillId="7" borderId="27" xfId="0" applyNumberFormat="1" applyFont="1" applyFill="1" applyBorder="1" applyAlignment="1">
      <alignment horizontal="right"/>
    </xf>
    <xf numFmtId="3" fontId="7" fillId="7" borderId="12" xfId="0" applyNumberFormat="1" applyFont="1" applyFill="1" applyBorder="1" applyAlignment="1">
      <alignment horizontal="right"/>
    </xf>
    <xf numFmtId="3" fontId="7" fillId="7" borderId="13" xfId="0" applyNumberFormat="1" applyFont="1" applyFill="1" applyBorder="1" applyAlignment="1">
      <alignment horizontal="right"/>
    </xf>
    <xf numFmtId="3" fontId="7" fillId="7" borderId="27" xfId="0" applyNumberFormat="1" applyFont="1" applyFill="1" applyBorder="1" applyAlignment="1">
      <alignment horizontal="right"/>
    </xf>
    <xf numFmtId="3" fontId="0" fillId="7" borderId="73" xfId="0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0" fontId="18" fillId="7" borderId="25" xfId="0" applyFont="1" applyFill="1" applyBorder="1" applyAlignment="1">
      <alignment horizontal="center"/>
    </xf>
    <xf numFmtId="3" fontId="0" fillId="7" borderId="25" xfId="0" applyNumberFormat="1" applyFont="1" applyFill="1" applyBorder="1" applyAlignment="1">
      <alignment horizontal="right"/>
    </xf>
    <xf numFmtId="3" fontId="18" fillId="7" borderId="23" xfId="0" applyNumberFormat="1" applyFont="1" applyFill="1" applyBorder="1" applyAlignment="1">
      <alignment horizontal="right"/>
    </xf>
    <xf numFmtId="3" fontId="7" fillId="7" borderId="57" xfId="0" applyNumberFormat="1" applyFont="1" applyFill="1" applyBorder="1" applyAlignment="1">
      <alignment horizontal="right"/>
    </xf>
    <xf numFmtId="3" fontId="18" fillId="7" borderId="25" xfId="0" applyNumberFormat="1" applyFont="1" applyFill="1" applyBorder="1" applyAlignment="1">
      <alignment horizontal="right"/>
    </xf>
    <xf numFmtId="3" fontId="7" fillId="7" borderId="19" xfId="0" applyNumberFormat="1" applyFont="1" applyFill="1" applyBorder="1" applyAlignment="1">
      <alignment horizontal="right"/>
    </xf>
    <xf numFmtId="3" fontId="7" fillId="7" borderId="36" xfId="0" applyNumberFormat="1" applyFont="1" applyFill="1" applyBorder="1" applyAlignment="1">
      <alignment horizontal="right"/>
    </xf>
    <xf numFmtId="0" fontId="0" fillId="7" borderId="25" xfId="0" applyFont="1" applyFill="1" applyBorder="1" applyAlignment="1">
      <alignment horizontal="center"/>
    </xf>
    <xf numFmtId="0" fontId="0" fillId="7" borderId="23" xfId="0" applyFont="1" applyFill="1" applyBorder="1" applyAlignment="1">
      <alignment wrapText="1"/>
    </xf>
    <xf numFmtId="3" fontId="0" fillId="7" borderId="13" xfId="0" applyNumberFormat="1" applyFont="1" applyFill="1" applyBorder="1" applyAlignment="1">
      <alignment horizontal="right"/>
    </xf>
    <xf numFmtId="3" fontId="0" fillId="7" borderId="57" xfId="0" applyNumberFormat="1" applyFont="1" applyFill="1" applyBorder="1" applyAlignment="1">
      <alignment horizontal="right"/>
    </xf>
    <xf numFmtId="3" fontId="0" fillId="7" borderId="25" xfId="0" applyNumberFormat="1" applyFont="1" applyFill="1" applyBorder="1" applyAlignment="1">
      <alignment horizontal="right"/>
    </xf>
    <xf numFmtId="3" fontId="0" fillId="7" borderId="23" xfId="0" applyNumberFormat="1" applyFont="1" applyFill="1" applyBorder="1" applyAlignment="1">
      <alignment horizontal="right"/>
    </xf>
    <xf numFmtId="3" fontId="0" fillId="7" borderId="36" xfId="0" applyNumberFormat="1" applyFont="1" applyFill="1" applyBorder="1" applyAlignment="1">
      <alignment horizontal="right"/>
    </xf>
    <xf numFmtId="3" fontId="0" fillId="7" borderId="18" xfId="0" applyNumberFormat="1" applyFont="1" applyFill="1" applyBorder="1" applyAlignment="1">
      <alignment horizontal="right"/>
    </xf>
    <xf numFmtId="3" fontId="0" fillId="7" borderId="12" xfId="0" applyNumberFormat="1" applyFont="1" applyFill="1" applyBorder="1" applyAlignment="1">
      <alignment horizontal="right"/>
    </xf>
    <xf numFmtId="0" fontId="0" fillId="7" borderId="12" xfId="0" applyFill="1" applyBorder="1" applyAlignment="1">
      <alignment/>
    </xf>
    <xf numFmtId="3" fontId="0" fillId="7" borderId="15" xfId="0" applyNumberForma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5" xfId="0" applyFont="1" applyFill="1" applyBorder="1" applyAlignment="1">
      <alignment/>
    </xf>
    <xf numFmtId="186" fontId="0" fillId="7" borderId="27" xfId="33" applyNumberFormat="1" applyFont="1" applyFill="1" applyBorder="1" applyAlignment="1">
      <alignment/>
    </xf>
    <xf numFmtId="0" fontId="21" fillId="7" borderId="25" xfId="0" applyFont="1" applyFill="1" applyBorder="1" applyAlignment="1">
      <alignment horizontal="center"/>
    </xf>
    <xf numFmtId="3" fontId="0" fillId="7" borderId="65" xfId="0" applyNumberFormat="1" applyFont="1" applyFill="1" applyBorder="1" applyAlignment="1">
      <alignment horizontal="left"/>
    </xf>
    <xf numFmtId="3" fontId="21" fillId="7" borderId="25" xfId="0" applyNumberFormat="1" applyFont="1" applyFill="1" applyBorder="1" applyAlignment="1">
      <alignment horizontal="right"/>
    </xf>
    <xf numFmtId="3" fontId="21" fillId="7" borderId="12" xfId="0" applyNumberFormat="1" applyFont="1" applyFill="1" applyBorder="1" applyAlignment="1">
      <alignment horizontal="right"/>
    </xf>
    <xf numFmtId="3" fontId="21" fillId="7" borderId="23" xfId="0" applyNumberFormat="1" applyFont="1" applyFill="1" applyBorder="1" applyAlignment="1">
      <alignment horizontal="right"/>
    </xf>
    <xf numFmtId="3" fontId="21" fillId="7" borderId="13" xfId="0" applyNumberFormat="1" applyFont="1" applyFill="1" applyBorder="1" applyAlignment="1">
      <alignment horizontal="right"/>
    </xf>
    <xf numFmtId="3" fontId="21" fillId="7" borderId="57" xfId="0" applyNumberFormat="1" applyFont="1" applyFill="1" applyBorder="1" applyAlignment="1">
      <alignment horizontal="right"/>
    </xf>
    <xf numFmtId="3" fontId="4" fillId="7" borderId="12" xfId="0" applyNumberFormat="1" applyFont="1" applyFill="1" applyBorder="1" applyAlignment="1">
      <alignment horizontal="right"/>
    </xf>
    <xf numFmtId="3" fontId="0" fillId="7" borderId="15" xfId="0" applyNumberFormat="1" applyFont="1" applyFill="1" applyBorder="1" applyAlignment="1">
      <alignment horizontal="left" wrapText="1"/>
    </xf>
    <xf numFmtId="49" fontId="0" fillId="7" borderId="19" xfId="0" applyNumberFormat="1" applyFont="1" applyFill="1" applyBorder="1" applyAlignment="1">
      <alignment horizontal="center"/>
    </xf>
    <xf numFmtId="49" fontId="0" fillId="7" borderId="18" xfId="0" applyNumberFormat="1" applyFont="1" applyFill="1" applyBorder="1" applyAlignment="1">
      <alignment horizontal="left"/>
    </xf>
    <xf numFmtId="0" fontId="0" fillId="7" borderId="17" xfId="0" applyFont="1" applyFill="1" applyBorder="1" applyAlignment="1">
      <alignment horizontal="left"/>
    </xf>
    <xf numFmtId="0" fontId="0" fillId="7" borderId="18" xfId="0" applyFont="1" applyFill="1" applyBorder="1" applyAlignment="1">
      <alignment horizontal="left" wrapText="1"/>
    </xf>
    <xf numFmtId="3" fontId="0" fillId="7" borderId="58" xfId="33" applyNumberFormat="1" applyFont="1" applyFill="1" applyBorder="1" applyAlignment="1">
      <alignment horizontal="right" wrapText="1"/>
    </xf>
    <xf numFmtId="3" fontId="0" fillId="7" borderId="18" xfId="0" applyNumberFormat="1" applyFill="1" applyBorder="1" applyAlignment="1">
      <alignment horizontal="right"/>
    </xf>
    <xf numFmtId="3" fontId="0" fillId="7" borderId="58" xfId="0" applyNumberFormat="1" applyFill="1" applyBorder="1" applyAlignment="1">
      <alignment horizontal="right"/>
    </xf>
    <xf numFmtId="49" fontId="0" fillId="7" borderId="21" xfId="0" applyNumberFormat="1" applyFont="1" applyFill="1" applyBorder="1" applyAlignment="1">
      <alignment horizontal="center"/>
    </xf>
    <xf numFmtId="49" fontId="0" fillId="7" borderId="28" xfId="0" applyNumberFormat="1" applyFont="1" applyFill="1" applyBorder="1" applyAlignment="1">
      <alignment horizontal="left"/>
    </xf>
    <xf numFmtId="0" fontId="0" fillId="7" borderId="20" xfId="0" applyFont="1" applyFill="1" applyBorder="1" applyAlignment="1">
      <alignment horizontal="left"/>
    </xf>
    <xf numFmtId="0" fontId="0" fillId="7" borderId="28" xfId="0" applyFont="1" applyFill="1" applyBorder="1" applyAlignment="1">
      <alignment horizontal="left" wrapText="1"/>
    </xf>
    <xf numFmtId="3" fontId="0" fillId="7" borderId="21" xfId="0" applyNumberFormat="1" applyFont="1" applyFill="1" applyBorder="1" applyAlignment="1">
      <alignment horizontal="right"/>
    </xf>
    <xf numFmtId="3" fontId="0" fillId="7" borderId="28" xfId="33" applyNumberFormat="1" applyFont="1" applyFill="1" applyBorder="1" applyAlignment="1">
      <alignment horizontal="right"/>
    </xf>
    <xf numFmtId="3" fontId="0" fillId="7" borderId="59" xfId="33" applyNumberFormat="1" applyFont="1" applyFill="1" applyBorder="1" applyAlignment="1">
      <alignment horizontal="right" wrapText="1"/>
    </xf>
    <xf numFmtId="3" fontId="0" fillId="7" borderId="20" xfId="33" applyNumberFormat="1" applyFont="1" applyFill="1" applyBorder="1" applyAlignment="1">
      <alignment horizontal="right" wrapText="1"/>
    </xf>
    <xf numFmtId="0" fontId="0" fillId="7" borderId="12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3" fontId="0" fillId="7" borderId="25" xfId="0" applyNumberFormat="1" applyFont="1" applyFill="1" applyBorder="1" applyAlignment="1">
      <alignment/>
    </xf>
    <xf numFmtId="3" fontId="0" fillId="7" borderId="23" xfId="0" applyNumberFormat="1" applyFont="1" applyFill="1" applyBorder="1" applyAlignment="1">
      <alignment/>
    </xf>
    <xf numFmtId="3" fontId="0" fillId="7" borderId="73" xfId="0" applyNumberFormat="1" applyFont="1" applyFill="1" applyBorder="1" applyAlignment="1">
      <alignment horizontal="right"/>
    </xf>
    <xf numFmtId="3" fontId="0" fillId="7" borderId="24" xfId="0" applyNumberFormat="1" applyFill="1" applyBorder="1" applyAlignment="1">
      <alignment horizontal="left"/>
    </xf>
    <xf numFmtId="0" fontId="0" fillId="7" borderId="22" xfId="0" applyFont="1" applyFill="1" applyBorder="1" applyAlignment="1">
      <alignment/>
    </xf>
    <xf numFmtId="3" fontId="0" fillId="7" borderId="57" xfId="0" applyNumberFormat="1" applyFont="1" applyFill="1" applyBorder="1" applyAlignment="1">
      <alignment horizontal="right"/>
    </xf>
    <xf numFmtId="3" fontId="15" fillId="17" borderId="76" xfId="0" applyNumberFormat="1" applyFont="1" applyFill="1" applyBorder="1" applyAlignment="1">
      <alignment horizontal="right"/>
    </xf>
    <xf numFmtId="0" fontId="0" fillId="7" borderId="26" xfId="0" applyFont="1" applyFill="1" applyBorder="1" applyAlignment="1">
      <alignment wrapText="1"/>
    </xf>
    <xf numFmtId="49" fontId="13" fillId="0" borderId="28" xfId="0" applyNumberFormat="1" applyFont="1" applyFill="1" applyBorder="1" applyAlignment="1">
      <alignment/>
    </xf>
    <xf numFmtId="3" fontId="13" fillId="7" borderId="24" xfId="0" applyNumberFormat="1" applyFont="1" applyFill="1" applyBorder="1" applyAlignment="1">
      <alignment horizontal="left"/>
    </xf>
    <xf numFmtId="3" fontId="13" fillId="0" borderId="20" xfId="0" applyNumberFormat="1" applyFont="1" applyFill="1" applyBorder="1" applyAlignment="1">
      <alignment horizontal="left"/>
    </xf>
    <xf numFmtId="49" fontId="17" fillId="7" borderId="19" xfId="0" applyNumberFormat="1" applyFont="1" applyFill="1" applyBorder="1" applyAlignment="1">
      <alignment horizontal="center"/>
    </xf>
    <xf numFmtId="49" fontId="18" fillId="7" borderId="18" xfId="0" applyNumberFormat="1" applyFont="1" applyFill="1" applyBorder="1" applyAlignment="1">
      <alignment/>
    </xf>
    <xf numFmtId="0" fontId="0" fillId="7" borderId="67" xfId="0" applyFont="1" applyFill="1" applyBorder="1" applyAlignment="1">
      <alignment/>
    </xf>
    <xf numFmtId="3" fontId="4" fillId="7" borderId="19" xfId="0" applyNumberFormat="1" applyFont="1" applyFill="1" applyBorder="1" applyAlignment="1">
      <alignment horizontal="right" wrapText="1"/>
    </xf>
    <xf numFmtId="3" fontId="7" fillId="7" borderId="18" xfId="0" applyNumberFormat="1" applyFont="1" applyFill="1" applyBorder="1" applyAlignment="1">
      <alignment horizontal="right"/>
    </xf>
    <xf numFmtId="3" fontId="4" fillId="7" borderId="18" xfId="33" applyNumberFormat="1" applyFont="1" applyFill="1" applyBorder="1" applyAlignment="1">
      <alignment horizontal="right" wrapText="1"/>
    </xf>
    <xf numFmtId="3" fontId="7" fillId="7" borderId="55" xfId="0" applyNumberFormat="1" applyFont="1" applyFill="1" applyBorder="1" applyAlignment="1">
      <alignment/>
    </xf>
    <xf numFmtId="3" fontId="7" fillId="7" borderId="26" xfId="0" applyNumberFormat="1" applyFont="1" applyFill="1" applyBorder="1" applyAlignment="1">
      <alignment horizontal="right"/>
    </xf>
    <xf numFmtId="3" fontId="18" fillId="7" borderId="18" xfId="33" applyNumberFormat="1" applyFont="1" applyFill="1" applyBorder="1" applyAlignment="1">
      <alignment horizontal="right"/>
    </xf>
    <xf numFmtId="3" fontId="7" fillId="7" borderId="13" xfId="0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49" fontId="17" fillId="4" borderId="19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right" wrapText="1"/>
    </xf>
    <xf numFmtId="3" fontId="7" fillId="4" borderId="18" xfId="0" applyNumberFormat="1" applyFont="1" applyFill="1" applyBorder="1" applyAlignment="1">
      <alignment horizontal="right"/>
    </xf>
    <xf numFmtId="3" fontId="4" fillId="4" borderId="18" xfId="33" applyNumberFormat="1" applyFont="1" applyFill="1" applyBorder="1" applyAlignment="1">
      <alignment horizontal="right" wrapText="1"/>
    </xf>
    <xf numFmtId="3" fontId="7" fillId="4" borderId="27" xfId="33" applyNumberFormat="1" applyFont="1" applyFill="1" applyBorder="1" applyAlignment="1">
      <alignment horizontal="right"/>
    </xf>
    <xf numFmtId="3" fontId="17" fillId="4" borderId="55" xfId="0" applyNumberFormat="1" applyFont="1" applyFill="1" applyBorder="1" applyAlignment="1">
      <alignment/>
    </xf>
    <xf numFmtId="3" fontId="17" fillId="4" borderId="26" xfId="0" applyNumberFormat="1" applyFont="1" applyFill="1" applyBorder="1" applyAlignment="1">
      <alignment horizontal="right"/>
    </xf>
    <xf numFmtId="3" fontId="17" fillId="4" borderId="18" xfId="33" applyNumberFormat="1" applyFont="1" applyFill="1" applyBorder="1" applyAlignment="1">
      <alignment horizontal="right"/>
    </xf>
    <xf numFmtId="3" fontId="17" fillId="4" borderId="27" xfId="33" applyNumberFormat="1" applyFont="1" applyFill="1" applyBorder="1" applyAlignment="1">
      <alignment horizontal="right"/>
    </xf>
    <xf numFmtId="14" fontId="27" fillId="10" borderId="11" xfId="0" applyNumberFormat="1" applyFont="1" applyFill="1" applyBorder="1" applyAlignment="1">
      <alignment horizontal="center"/>
    </xf>
    <xf numFmtId="0" fontId="14" fillId="0" borderId="52" xfId="0" applyNumberFormat="1" applyFont="1" applyFill="1" applyBorder="1" applyAlignment="1">
      <alignment horizontal="center"/>
    </xf>
    <xf numFmtId="14" fontId="12" fillId="4" borderId="10" xfId="0" applyNumberFormat="1" applyFont="1" applyFill="1" applyBorder="1" applyAlignment="1">
      <alignment/>
    </xf>
    <xf numFmtId="49" fontId="13" fillId="4" borderId="12" xfId="0" applyNumberFormat="1" applyFont="1" applyFill="1" applyBorder="1" applyAlignment="1">
      <alignment horizontal="center"/>
    </xf>
    <xf numFmtId="3" fontId="17" fillId="4" borderId="15" xfId="0" applyNumberFormat="1" applyFont="1" applyFill="1" applyBorder="1" applyAlignment="1">
      <alignment horizontal="right"/>
    </xf>
    <xf numFmtId="3" fontId="12" fillId="4" borderId="18" xfId="33" applyNumberFormat="1" applyFont="1" applyFill="1" applyBorder="1" applyAlignment="1">
      <alignment horizontal="right"/>
    </xf>
    <xf numFmtId="3" fontId="4" fillId="4" borderId="76" xfId="0" applyNumberFormat="1" applyFont="1" applyFill="1" applyBorder="1" applyAlignment="1">
      <alignment horizontal="right"/>
    </xf>
    <xf numFmtId="3" fontId="7" fillId="4" borderId="58" xfId="33" applyNumberFormat="1" applyFont="1" applyFill="1" applyBorder="1" applyAlignment="1">
      <alignment horizontal="right"/>
    </xf>
    <xf numFmtId="0" fontId="21" fillId="24" borderId="88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center"/>
    </xf>
    <xf numFmtId="49" fontId="0" fillId="25" borderId="13" xfId="0" applyNumberFormat="1" applyFont="1" applyFill="1" applyBorder="1" applyAlignment="1">
      <alignment horizontal="left"/>
    </xf>
    <xf numFmtId="0" fontId="0" fillId="25" borderId="13" xfId="0" applyFont="1" applyFill="1" applyBorder="1" applyAlignment="1">
      <alignment horizontal="left" wrapText="1"/>
    </xf>
    <xf numFmtId="3" fontId="0" fillId="25" borderId="18" xfId="0" applyNumberFormat="1" applyFont="1" applyFill="1" applyBorder="1" applyAlignment="1">
      <alignment horizontal="right"/>
    </xf>
    <xf numFmtId="3" fontId="0" fillId="25" borderId="51" xfId="0" applyNumberFormat="1" applyFont="1" applyFill="1" applyBorder="1" applyAlignment="1">
      <alignment horizontal="right"/>
    </xf>
    <xf numFmtId="0" fontId="26" fillId="4" borderId="13" xfId="0" applyFont="1" applyFill="1" applyBorder="1" applyAlignment="1">
      <alignment wrapText="1"/>
    </xf>
    <xf numFmtId="0" fontId="26" fillId="4" borderId="26" xfId="0" applyFont="1" applyFill="1" applyBorder="1" applyAlignment="1">
      <alignment wrapText="1"/>
    </xf>
    <xf numFmtId="49" fontId="26" fillId="4" borderId="13" xfId="0" applyNumberFormat="1" applyFont="1" applyFill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24" borderId="89" xfId="0" applyFont="1" applyFill="1" applyBorder="1" applyAlignment="1">
      <alignment horizontal="left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3" fontId="0" fillId="4" borderId="57" xfId="0" applyNumberFormat="1" applyFill="1" applyBorder="1" applyAlignment="1">
      <alignment horizontal="center" vertical="center" wrapText="1"/>
    </xf>
    <xf numFmtId="3" fontId="0" fillId="4" borderId="58" xfId="0" applyNumberFormat="1" applyFill="1" applyBorder="1" applyAlignment="1">
      <alignment horizontal="center" vertical="center" wrapText="1"/>
    </xf>
    <xf numFmtId="0" fontId="34" fillId="4" borderId="91" xfId="0" applyFont="1" applyFill="1" applyBorder="1" applyAlignment="1">
      <alignment horizontal="center"/>
    </xf>
    <xf numFmtId="0" fontId="23" fillId="0" borderId="92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37" fillId="4" borderId="94" xfId="0" applyFont="1" applyFill="1" applyBorder="1" applyAlignment="1">
      <alignment horizontal="center"/>
    </xf>
    <xf numFmtId="0" fontId="38" fillId="4" borderId="75" xfId="0" applyFont="1" applyFill="1" applyBorder="1" applyAlignment="1">
      <alignment horizontal="center"/>
    </xf>
    <xf numFmtId="0" fontId="38" fillId="4" borderId="75" xfId="0" applyFont="1" applyFill="1" applyBorder="1" applyAlignment="1">
      <alignment/>
    </xf>
    <xf numFmtId="0" fontId="0" fillId="0" borderId="95" xfId="0" applyBorder="1" applyAlignment="1">
      <alignment/>
    </xf>
    <xf numFmtId="0" fontId="24" fillId="4" borderId="96" xfId="0" applyFont="1" applyFill="1" applyBorder="1" applyAlignment="1">
      <alignment horizontal="center" wrapText="1"/>
    </xf>
    <xf numFmtId="0" fontId="24" fillId="0" borderId="78" xfId="0" applyFont="1" applyBorder="1" applyAlignment="1">
      <alignment horizontal="center" wrapText="1"/>
    </xf>
    <xf numFmtId="0" fontId="0" fillId="0" borderId="97" xfId="0" applyBorder="1" applyAlignment="1">
      <alignment/>
    </xf>
    <xf numFmtId="0" fontId="24" fillId="0" borderId="90" xfId="0" applyFont="1" applyBorder="1" applyAlignment="1">
      <alignment horizontal="center" wrapText="1"/>
    </xf>
    <xf numFmtId="0" fontId="24" fillId="0" borderId="66" xfId="0" applyFont="1" applyBorder="1" applyAlignment="1">
      <alignment horizontal="center" wrapText="1"/>
    </xf>
    <xf numFmtId="0" fontId="0" fillId="0" borderId="67" xfId="0" applyBorder="1" applyAlignment="1">
      <alignment/>
    </xf>
    <xf numFmtId="0" fontId="6" fillId="4" borderId="22" xfId="0" applyFont="1" applyFill="1" applyBorder="1" applyAlignment="1">
      <alignment horizontal="center" vertical="center" wrapText="1"/>
    </xf>
    <xf numFmtId="0" fontId="4" fillId="4" borderId="90" xfId="0" applyFont="1" applyFill="1" applyBorder="1" applyAlignment="1">
      <alignment horizontal="center" shrinkToFit="1"/>
    </xf>
    <xf numFmtId="0" fontId="0" fillId="0" borderId="66" xfId="0" applyBorder="1" applyAlignment="1">
      <alignment shrinkToFit="1"/>
    </xf>
    <xf numFmtId="0" fontId="0" fillId="0" borderId="67" xfId="0" applyBorder="1" applyAlignment="1">
      <alignment shrinkToFit="1"/>
    </xf>
    <xf numFmtId="0" fontId="5" fillId="4" borderId="90" xfId="0" applyFont="1" applyFill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3" fontId="6" fillId="4" borderId="23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left"/>
    </xf>
    <xf numFmtId="49" fontId="26" fillId="4" borderId="13" xfId="0" applyNumberFormat="1" applyFont="1" applyFill="1" applyBorder="1" applyAlignment="1">
      <alignment horizontal="left" wrapText="1"/>
    </xf>
    <xf numFmtId="0" fontId="0" fillId="0" borderId="26" xfId="0" applyFont="1" applyBorder="1" applyAlignment="1">
      <alignment/>
    </xf>
    <xf numFmtId="0" fontId="34" fillId="4" borderId="90" xfId="0" applyFont="1" applyFill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18" fillId="4" borderId="64" xfId="0" applyFont="1" applyFill="1" applyBorder="1" applyAlignment="1">
      <alignment horizontal="center" vertical="center" wrapText="1"/>
    </xf>
    <xf numFmtId="49" fontId="21" fillId="4" borderId="18" xfId="0" applyNumberFormat="1" applyFont="1" applyFill="1" applyBorder="1" applyAlignment="1">
      <alignment horizontal="left"/>
    </xf>
    <xf numFmtId="0" fontId="21" fillId="4" borderId="66" xfId="0" applyFont="1" applyFill="1" applyBorder="1" applyAlignment="1">
      <alignment/>
    </xf>
    <xf numFmtId="49" fontId="21" fillId="4" borderId="13" xfId="0" applyNumberFormat="1" applyFont="1" applyFill="1" applyBorder="1" applyAlignment="1">
      <alignment horizontal="left" wrapText="1"/>
    </xf>
    <xf numFmtId="49" fontId="21" fillId="4" borderId="26" xfId="0" applyNumberFormat="1" applyFont="1" applyFill="1" applyBorder="1" applyAlignment="1">
      <alignment horizontal="left" wrapText="1"/>
    </xf>
    <xf numFmtId="49" fontId="21" fillId="4" borderId="42" xfId="0" applyNumberFormat="1" applyFont="1" applyFill="1" applyBorder="1" applyAlignment="1">
      <alignment horizontal="left" wrapText="1"/>
    </xf>
    <xf numFmtId="49" fontId="21" fillId="4" borderId="13" xfId="0" applyNumberFormat="1" applyFont="1" applyFill="1" applyBorder="1" applyAlignment="1">
      <alignment horizontal="left"/>
    </xf>
    <xf numFmtId="0" fontId="21" fillId="4" borderId="26" xfId="0" applyFont="1" applyFill="1" applyBorder="1" applyAlignment="1">
      <alignment horizontal="left"/>
    </xf>
    <xf numFmtId="0" fontId="21" fillId="4" borderId="66" xfId="0" applyFont="1" applyFill="1" applyBorder="1" applyAlignment="1">
      <alignment horizontal="left"/>
    </xf>
    <xf numFmtId="0" fontId="21" fillId="4" borderId="13" xfId="0" applyFont="1" applyFill="1" applyBorder="1" applyAlignment="1">
      <alignment wrapText="1"/>
    </xf>
    <xf numFmtId="0" fontId="21" fillId="4" borderId="26" xfId="0" applyFont="1" applyFill="1" applyBorder="1" applyAlignment="1">
      <alignment wrapText="1"/>
    </xf>
    <xf numFmtId="0" fontId="21" fillId="4" borderId="42" xfId="0" applyFont="1" applyFill="1" applyBorder="1" applyAlignment="1">
      <alignment wrapText="1"/>
    </xf>
    <xf numFmtId="0" fontId="24" fillId="24" borderId="88" xfId="0" applyFont="1" applyFill="1" applyBorder="1" applyAlignment="1">
      <alignment horizontal="left" vertical="center" wrapText="1"/>
    </xf>
    <xf numFmtId="0" fontId="24" fillId="24" borderId="89" xfId="0" applyFont="1" applyFill="1" applyBorder="1" applyAlignment="1">
      <alignment horizontal="left" vertical="center" wrapText="1"/>
    </xf>
    <xf numFmtId="0" fontId="24" fillId="24" borderId="98" xfId="0" applyFont="1" applyFill="1" applyBorder="1" applyAlignment="1">
      <alignment horizontal="left" vertical="center" wrapText="1"/>
    </xf>
    <xf numFmtId="49" fontId="21" fillId="4" borderId="26" xfId="0" applyNumberFormat="1" applyFont="1" applyFill="1" applyBorder="1" applyAlignment="1">
      <alignment horizontal="left"/>
    </xf>
    <xf numFmtId="49" fontId="21" fillId="4" borderId="42" xfId="0" applyNumberFormat="1" applyFont="1" applyFill="1" applyBorder="1" applyAlignment="1">
      <alignment horizontal="left"/>
    </xf>
    <xf numFmtId="2" fontId="37" fillId="4" borderId="94" xfId="0" applyNumberFormat="1" applyFont="1" applyFill="1" applyBorder="1" applyAlignment="1">
      <alignment horizontal="center"/>
    </xf>
    <xf numFmtId="2" fontId="38" fillId="4" borderId="75" xfId="0" applyNumberFormat="1" applyFont="1" applyFill="1" applyBorder="1" applyAlignment="1">
      <alignment horizontal="center"/>
    </xf>
    <xf numFmtId="2" fontId="38" fillId="4" borderId="75" xfId="0" applyNumberFormat="1" applyFont="1" applyFill="1" applyBorder="1" applyAlignment="1">
      <alignment/>
    </xf>
    <xf numFmtId="2" fontId="0" fillId="0" borderId="95" xfId="0" applyNumberFormat="1" applyBorder="1" applyAlignment="1">
      <alignment/>
    </xf>
    <xf numFmtId="2" fontId="34" fillId="4" borderId="91" xfId="0" applyNumberFormat="1" applyFont="1" applyFill="1" applyBorder="1" applyAlignment="1">
      <alignment horizontal="center"/>
    </xf>
    <xf numFmtId="2" fontId="23" fillId="0" borderId="92" xfId="0" applyNumberFormat="1" applyFont="1" applyBorder="1" applyAlignment="1">
      <alignment horizontal="center"/>
    </xf>
    <xf numFmtId="2" fontId="0" fillId="0" borderId="93" xfId="0" applyNumberFormat="1" applyBorder="1" applyAlignment="1">
      <alignment/>
    </xf>
    <xf numFmtId="2" fontId="4" fillId="4" borderId="90" xfId="0" applyNumberFormat="1" applyFont="1" applyFill="1" applyBorder="1" applyAlignment="1">
      <alignment horizontal="center" shrinkToFit="1"/>
    </xf>
    <xf numFmtId="2" fontId="0" fillId="0" borderId="66" xfId="0" applyNumberFormat="1" applyBorder="1" applyAlignment="1">
      <alignment shrinkToFit="1"/>
    </xf>
    <xf numFmtId="2" fontId="0" fillId="0" borderId="67" xfId="0" applyNumberFormat="1" applyBorder="1" applyAlignment="1">
      <alignment/>
    </xf>
    <xf numFmtId="2" fontId="5" fillId="4" borderId="90" xfId="0" applyNumberFormat="1" applyFont="1" applyFill="1" applyBorder="1" applyAlignment="1">
      <alignment horizontal="center"/>
    </xf>
    <xf numFmtId="2" fontId="4" fillId="4" borderId="66" xfId="0" applyNumberFormat="1" applyFont="1" applyFill="1" applyBorder="1" applyAlignment="1">
      <alignment horizontal="center"/>
    </xf>
    <xf numFmtId="2" fontId="24" fillId="4" borderId="96" xfId="0" applyNumberFormat="1" applyFont="1" applyFill="1" applyBorder="1" applyAlignment="1">
      <alignment horizontal="center" wrapText="1"/>
    </xf>
    <xf numFmtId="2" fontId="24" fillId="0" borderId="78" xfId="0" applyNumberFormat="1" applyFont="1" applyBorder="1" applyAlignment="1">
      <alignment horizontal="center" wrapText="1"/>
    </xf>
    <xf numFmtId="2" fontId="0" fillId="0" borderId="97" xfId="0" applyNumberFormat="1" applyBorder="1" applyAlignment="1">
      <alignment/>
    </xf>
    <xf numFmtId="2" fontId="24" fillId="0" borderId="90" xfId="0" applyNumberFormat="1" applyFont="1" applyBorder="1" applyAlignment="1">
      <alignment horizontal="center" wrapText="1"/>
    </xf>
    <xf numFmtId="2" fontId="24" fillId="0" borderId="66" xfId="0" applyNumberFormat="1" applyFont="1" applyBorder="1" applyAlignment="1">
      <alignment horizontal="center" wrapText="1"/>
    </xf>
    <xf numFmtId="0" fontId="0" fillId="0" borderId="92" xfId="0" applyBorder="1" applyAlignment="1">
      <alignment/>
    </xf>
    <xf numFmtId="0" fontId="0" fillId="0" borderId="66" xfId="0" applyBorder="1" applyAlignment="1">
      <alignment/>
    </xf>
    <xf numFmtId="0" fontId="20" fillId="0" borderId="26" xfId="0" applyFont="1" applyBorder="1" applyAlignment="1">
      <alignment wrapText="1"/>
    </xf>
    <xf numFmtId="0" fontId="0" fillId="0" borderId="93" xfId="0" applyBorder="1" applyAlignment="1">
      <alignment/>
    </xf>
    <xf numFmtId="0" fontId="8" fillId="17" borderId="13" xfId="0" applyFont="1" applyFill="1" applyBorder="1" applyAlignment="1">
      <alignment/>
    </xf>
    <xf numFmtId="0" fontId="8" fillId="17" borderId="14" xfId="0" applyFont="1" applyFill="1" applyBorder="1" applyAlignment="1">
      <alignment/>
    </xf>
    <xf numFmtId="0" fontId="21" fillId="4" borderId="26" xfId="0" applyFont="1" applyFill="1" applyBorder="1" applyAlignment="1">
      <alignment/>
    </xf>
    <xf numFmtId="49" fontId="4" fillId="4" borderId="23" xfId="0" applyNumberFormat="1" applyFont="1" applyFill="1" applyBorder="1" applyAlignment="1">
      <alignment horizontal="left"/>
    </xf>
    <xf numFmtId="0" fontId="4" fillId="4" borderId="65" xfId="0" applyFont="1" applyFill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0" borderId="89" xfId="0" applyFont="1" applyBorder="1" applyAlignment="1">
      <alignment wrapText="1"/>
    </xf>
    <xf numFmtId="0" fontId="20" fillId="0" borderId="98" xfId="0" applyFont="1" applyBorder="1" applyAlignment="1">
      <alignment wrapText="1"/>
    </xf>
    <xf numFmtId="0" fontId="6" fillId="4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3" fillId="17" borderId="13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49" fontId="17" fillId="4" borderId="13" xfId="0" applyNumberFormat="1" applyFont="1" applyFill="1" applyBorder="1" applyAlignment="1">
      <alignment/>
    </xf>
    <xf numFmtId="0" fontId="21" fillId="4" borderId="26" xfId="0" applyFont="1" applyFill="1" applyBorder="1" applyAlignment="1">
      <alignment/>
    </xf>
    <xf numFmtId="0" fontId="21" fillId="4" borderId="42" xfId="0" applyFont="1" applyFill="1" applyBorder="1" applyAlignment="1">
      <alignment/>
    </xf>
    <xf numFmtId="49" fontId="21" fillId="4" borderId="66" xfId="0" applyNumberFormat="1" applyFont="1" applyFill="1" applyBorder="1" applyAlignment="1">
      <alignment horizontal="left"/>
    </xf>
    <xf numFmtId="49" fontId="21" fillId="4" borderId="67" xfId="0" applyNumberFormat="1" applyFont="1" applyFill="1" applyBorder="1" applyAlignment="1">
      <alignment horizontal="left"/>
    </xf>
    <xf numFmtId="0" fontId="21" fillId="24" borderId="98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left" wrapText="1"/>
    </xf>
    <xf numFmtId="0" fontId="21" fillId="4" borderId="42" xfId="0" applyFont="1" applyFill="1" applyBorder="1" applyAlignment="1">
      <alignment horizontal="left" wrapText="1"/>
    </xf>
    <xf numFmtId="49" fontId="17" fillId="4" borderId="13" xfId="0" applyNumberFormat="1" applyFont="1" applyFill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21" fillId="0" borderId="42" xfId="0" applyFont="1" applyBorder="1" applyAlignment="1">
      <alignment horizontal="left" wrapText="1"/>
    </xf>
    <xf numFmtId="0" fontId="21" fillId="4" borderId="26" xfId="0" applyFont="1" applyFill="1" applyBorder="1" applyAlignment="1">
      <alignment horizontal="left" wrapText="1"/>
    </xf>
    <xf numFmtId="0" fontId="21" fillId="4" borderId="42" xfId="0" applyFont="1" applyFill="1" applyBorder="1" applyAlignment="1">
      <alignment horizontal="left" wrapText="1"/>
    </xf>
    <xf numFmtId="0" fontId="20" fillId="0" borderId="42" xfId="0" applyFont="1" applyBorder="1" applyAlignment="1">
      <alignment wrapText="1"/>
    </xf>
    <xf numFmtId="49" fontId="17" fillId="4" borderId="13" xfId="0" applyNumberFormat="1" applyFont="1" applyFill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34" fillId="4" borderId="22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43" xfId="0" applyBorder="1" applyAlignment="1">
      <alignment/>
    </xf>
    <xf numFmtId="0" fontId="20" fillId="4" borderId="42" xfId="0" applyFont="1" applyFill="1" applyBorder="1" applyAlignment="1">
      <alignment wrapText="1"/>
    </xf>
    <xf numFmtId="49" fontId="17" fillId="4" borderId="26" xfId="0" applyNumberFormat="1" applyFont="1" applyFill="1" applyBorder="1" applyAlignment="1">
      <alignment horizontal="left"/>
    </xf>
    <xf numFmtId="0" fontId="21" fillId="4" borderId="26" xfId="0" applyFont="1" applyFill="1" applyBorder="1" applyAlignment="1">
      <alignment horizontal="left"/>
    </xf>
    <xf numFmtId="0" fontId="24" fillId="0" borderId="22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0" borderId="26" xfId="0" applyFont="1" applyBorder="1" applyAlignment="1">
      <alignment horizontal="left" wrapText="1"/>
    </xf>
    <xf numFmtId="0" fontId="21" fillId="0" borderId="42" xfId="0" applyFont="1" applyBorder="1" applyAlignment="1">
      <alignment horizontal="left" wrapText="1"/>
    </xf>
    <xf numFmtId="49" fontId="21" fillId="4" borderId="13" xfId="0" applyNumberFormat="1" applyFont="1" applyFill="1" applyBorder="1" applyAlignment="1">
      <alignment/>
    </xf>
    <xf numFmtId="0" fontId="21" fillId="4" borderId="14" xfId="0" applyFont="1" applyFill="1" applyBorder="1" applyAlignment="1">
      <alignment/>
    </xf>
    <xf numFmtId="0" fontId="20" fillId="0" borderId="26" xfId="0" applyFont="1" applyBorder="1" applyAlignment="1">
      <alignment horizontal="left" wrapText="1"/>
    </xf>
    <xf numFmtId="0" fontId="4" fillId="0" borderId="26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4" borderId="91" xfId="0" applyFont="1" applyFill="1" applyBorder="1" applyAlignment="1">
      <alignment horizontal="center"/>
    </xf>
    <xf numFmtId="0" fontId="5" fillId="4" borderId="92" xfId="0" applyFont="1" applyFill="1" applyBorder="1" applyAlignment="1">
      <alignment horizontal="center"/>
    </xf>
    <xf numFmtId="0" fontId="37" fillId="4" borderId="75" xfId="0" applyFont="1" applyFill="1" applyBorder="1" applyAlignment="1">
      <alignment horizontal="center"/>
    </xf>
    <xf numFmtId="0" fontId="24" fillId="4" borderId="78" xfId="0" applyFont="1" applyFill="1" applyBorder="1" applyAlignment="1">
      <alignment horizontal="center" wrapText="1"/>
    </xf>
    <xf numFmtId="0" fontId="24" fillId="4" borderId="90" xfId="0" applyFont="1" applyFill="1" applyBorder="1" applyAlignment="1">
      <alignment horizontal="center" wrapText="1"/>
    </xf>
    <xf numFmtId="0" fontId="24" fillId="4" borderId="66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34" fillId="4" borderId="96" xfId="0" applyFont="1" applyFill="1" applyBorder="1" applyAlignment="1">
      <alignment horizontal="center"/>
    </xf>
    <xf numFmtId="0" fontId="34" fillId="4" borderId="78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4" fillId="4" borderId="91" xfId="0" applyFont="1" applyFill="1" applyBorder="1" applyAlignment="1">
      <alignment horizontal="center" shrinkToFit="1"/>
    </xf>
    <xf numFmtId="0" fontId="4" fillId="4" borderId="92" xfId="0" applyFont="1" applyFill="1" applyBorder="1" applyAlignment="1">
      <alignment horizontal="center" shrinkToFit="1"/>
    </xf>
    <xf numFmtId="0" fontId="23" fillId="0" borderId="99" xfId="0" applyFont="1" applyBorder="1" applyAlignment="1">
      <alignment horizontal="center"/>
    </xf>
    <xf numFmtId="0" fontId="0" fillId="0" borderId="75" xfId="0" applyBorder="1" applyAlignment="1">
      <alignment/>
    </xf>
    <xf numFmtId="0" fontId="0" fillId="0" borderId="77" xfId="0" applyBorder="1" applyAlignment="1">
      <alignment/>
    </xf>
    <xf numFmtId="0" fontId="0" fillId="0" borderId="0" xfId="0" applyBorder="1" applyAlignment="1">
      <alignment/>
    </xf>
    <xf numFmtId="0" fontId="22" fillId="0" borderId="51" xfId="0" applyFont="1" applyFill="1" applyBorder="1" applyAlignment="1">
      <alignment horizontal="left" vertical="center"/>
    </xf>
    <xf numFmtId="0" fontId="23" fillId="0" borderId="26" xfId="0" applyFont="1" applyBorder="1" applyAlignment="1">
      <alignment/>
    </xf>
    <xf numFmtId="0" fontId="23" fillId="0" borderId="42" xfId="0" applyFont="1" applyBorder="1" applyAlignment="1">
      <alignment/>
    </xf>
    <xf numFmtId="0" fontId="22" fillId="0" borderId="81" xfId="0" applyFont="1" applyFill="1" applyBorder="1" applyAlignment="1">
      <alignment horizontal="left" vertical="center"/>
    </xf>
    <xf numFmtId="0" fontId="23" fillId="0" borderId="65" xfId="0" applyFont="1" applyBorder="1" applyAlignment="1">
      <alignment/>
    </xf>
    <xf numFmtId="0" fontId="23" fillId="0" borderId="100" xfId="0" applyFont="1" applyBorder="1" applyAlignment="1">
      <alignment/>
    </xf>
    <xf numFmtId="0" fontId="22" fillId="4" borderId="94" xfId="0" applyFont="1" applyFill="1" applyBorder="1" applyAlignment="1">
      <alignment horizontal="left"/>
    </xf>
    <xf numFmtId="0" fontId="23" fillId="0" borderId="75" xfId="0" applyFont="1" applyBorder="1" applyAlignment="1">
      <alignment horizontal="left"/>
    </xf>
    <xf numFmtId="49" fontId="32" fillId="17" borderId="13" xfId="0" applyNumberFormat="1" applyFont="1" applyFill="1" applyBorder="1" applyAlignment="1">
      <alignment horizontal="left"/>
    </xf>
    <xf numFmtId="49" fontId="32" fillId="17" borderId="26" xfId="0" applyNumberFormat="1" applyFont="1" applyFill="1" applyBorder="1" applyAlignment="1">
      <alignment horizontal="left"/>
    </xf>
    <xf numFmtId="49" fontId="32" fillId="17" borderId="42" xfId="0" applyNumberFormat="1" applyFont="1" applyFill="1" applyBorder="1" applyAlignment="1">
      <alignment horizontal="left"/>
    </xf>
    <xf numFmtId="0" fontId="23" fillId="0" borderId="101" xfId="0" applyFont="1" applyBorder="1" applyAlignment="1">
      <alignment horizontal="center"/>
    </xf>
    <xf numFmtId="0" fontId="0" fillId="0" borderId="102" xfId="0" applyBorder="1" applyAlignment="1">
      <alignment/>
    </xf>
    <xf numFmtId="0" fontId="6" fillId="4" borderId="3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42" xfId="0" applyBorder="1" applyAlignment="1">
      <alignment wrapText="1"/>
    </xf>
    <xf numFmtId="0" fontId="22" fillId="0" borderId="88" xfId="0" applyFont="1" applyFill="1" applyBorder="1" applyAlignment="1">
      <alignment horizontal="left" vertical="center" wrapText="1"/>
    </xf>
    <xf numFmtId="0" fontId="22" fillId="0" borderId="89" xfId="0" applyFont="1" applyFill="1" applyBorder="1" applyAlignment="1">
      <alignment horizontal="left" vertical="center" wrapText="1"/>
    </xf>
    <xf numFmtId="0" fontId="22" fillId="0" borderId="98" xfId="0" applyFont="1" applyFill="1" applyBorder="1" applyAlignment="1">
      <alignment horizontal="left" vertical="center" wrapText="1"/>
    </xf>
    <xf numFmtId="0" fontId="23" fillId="0" borderId="26" xfId="0" applyFont="1" applyBorder="1" applyAlignment="1">
      <alignment wrapText="1"/>
    </xf>
    <xf numFmtId="0" fontId="23" fillId="0" borderId="42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E7">
      <selection activeCell="D48" sqref="D48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7.7109375" style="0" customWidth="1"/>
    <col min="4" max="4" width="30.57421875" style="0" customWidth="1"/>
    <col min="5" max="5" width="10.7109375" style="0" customWidth="1"/>
    <col min="6" max="6" width="10.7109375" style="359" customWidth="1"/>
    <col min="7" max="8" width="10.7109375" style="5" customWidth="1"/>
    <col min="9" max="9" width="10.7109375" style="0" customWidth="1"/>
    <col min="10" max="10" width="10.7109375" style="359" customWidth="1"/>
    <col min="11" max="12" width="10.7109375" style="5" customWidth="1"/>
    <col min="13" max="13" width="10.7109375" style="0" customWidth="1"/>
    <col min="14" max="14" width="10.7109375" style="359" customWidth="1"/>
    <col min="15" max="15" width="10.7109375" style="5" customWidth="1"/>
    <col min="16" max="16" width="10.7109375" style="780" customWidth="1"/>
  </cols>
  <sheetData>
    <row r="1" spans="1:14" ht="18.75">
      <c r="A1" s="1" t="s">
        <v>0</v>
      </c>
      <c r="B1" s="2"/>
      <c r="C1" s="2"/>
      <c r="D1" s="2"/>
      <c r="E1" s="3"/>
      <c r="F1" s="358"/>
      <c r="G1" s="830"/>
      <c r="H1" s="830"/>
      <c r="J1" s="360"/>
      <c r="M1" s="5"/>
      <c r="N1" s="360"/>
    </row>
    <row r="2" spans="1:14" ht="13.5" thickBot="1">
      <c r="A2" s="6"/>
      <c r="E2" s="4"/>
      <c r="F2" s="358"/>
      <c r="G2" s="830"/>
      <c r="H2" s="830"/>
      <c r="J2" s="360"/>
      <c r="N2" s="360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7"/>
      <c r="E4" s="1482" t="s">
        <v>1</v>
      </c>
      <c r="F4" s="1483"/>
      <c r="G4" s="1483"/>
      <c r="H4" s="1483"/>
      <c r="I4" s="1483"/>
      <c r="J4" s="1483"/>
      <c r="K4" s="1483"/>
      <c r="L4" s="1484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297"/>
      <c r="E5" s="1496" t="s">
        <v>4</v>
      </c>
      <c r="F5" s="1497"/>
      <c r="G5" s="1497"/>
      <c r="H5" s="1498"/>
      <c r="I5" s="1499" t="s">
        <v>5</v>
      </c>
      <c r="J5" s="1500"/>
      <c r="K5" s="1500"/>
      <c r="L5" s="1501"/>
      <c r="M5" s="1492"/>
      <c r="N5" s="1493"/>
      <c r="O5" s="1493"/>
      <c r="P5" s="1494"/>
    </row>
    <row r="6" spans="1:16" ht="20.25" customHeight="1">
      <c r="A6" s="345" t="s">
        <v>6</v>
      </c>
      <c r="B6" s="298" t="s">
        <v>7</v>
      </c>
      <c r="C6" s="299"/>
      <c r="D6" s="300" t="s">
        <v>8</v>
      </c>
      <c r="E6" s="1478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95" t="s">
        <v>623</v>
      </c>
      <c r="N6" s="1467" t="s">
        <v>689</v>
      </c>
      <c r="O6" s="1502" t="s">
        <v>706</v>
      </c>
      <c r="P6" s="1480" t="s">
        <v>707</v>
      </c>
    </row>
    <row r="7" spans="1:16" ht="17.25" customHeight="1">
      <c r="A7" s="345" t="s">
        <v>9</v>
      </c>
      <c r="B7" s="298" t="s">
        <v>452</v>
      </c>
      <c r="C7" s="299"/>
      <c r="D7" s="300"/>
      <c r="E7" s="1479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03"/>
      <c r="E8" s="823" t="s">
        <v>508</v>
      </c>
      <c r="F8" s="361" t="s">
        <v>508</v>
      </c>
      <c r="G8" s="831" t="s">
        <v>507</v>
      </c>
      <c r="H8" s="832" t="s">
        <v>508</v>
      </c>
      <c r="I8" s="318" t="s">
        <v>508</v>
      </c>
      <c r="J8" s="361" t="s">
        <v>508</v>
      </c>
      <c r="K8" s="833" t="s">
        <v>507</v>
      </c>
      <c r="L8" s="834" t="s">
        <v>508</v>
      </c>
      <c r="M8" s="316" t="s">
        <v>507</v>
      </c>
      <c r="N8" s="361" t="s">
        <v>508</v>
      </c>
      <c r="O8" s="835" t="s">
        <v>508</v>
      </c>
      <c r="P8" s="836" t="s">
        <v>508</v>
      </c>
    </row>
    <row r="9" spans="1:16" ht="15.75" customHeight="1" thickTop="1">
      <c r="A9" s="1465" t="s">
        <v>10</v>
      </c>
      <c r="B9" s="1477"/>
      <c r="C9" s="1477"/>
      <c r="D9" s="1477"/>
      <c r="E9" s="824">
        <f>SUM(E10,E18,E26,E33,E42,E55)</f>
        <v>382284</v>
      </c>
      <c r="F9" s="156">
        <f>SUM(F10,F18,F26,F33,F42,F55)</f>
        <v>380259</v>
      </c>
      <c r="G9" s="872">
        <f>SUM(G10,G18,G26,G33,G42,G55)</f>
        <v>380266</v>
      </c>
      <c r="H9" s="873">
        <f>SUM(H18,H26,H33,H42,H55,H10)</f>
        <v>7</v>
      </c>
      <c r="I9" s="158">
        <v>0</v>
      </c>
      <c r="J9" s="600">
        <v>4500</v>
      </c>
      <c r="K9" s="844">
        <f>SUM(K10,K18,K26,K33,K42,K55)</f>
        <v>4500</v>
      </c>
      <c r="L9" s="883">
        <f>SUM(L10,L18,L26,L33,L42,L55)</f>
        <v>0</v>
      </c>
      <c r="M9" s="158">
        <f>SUM(M10,M18,M26,M33,M42,M55)</f>
        <v>382284</v>
      </c>
      <c r="N9" s="367">
        <f>SUM(N10,N18,N26,N33,N42,N55)</f>
        <v>384759</v>
      </c>
      <c r="O9" s="872">
        <f>SUM(G9,K9)</f>
        <v>384766</v>
      </c>
      <c r="P9" s="889">
        <f>SUM(P10,P18,P26,P33,P42,P55)</f>
        <v>7</v>
      </c>
    </row>
    <row r="10" spans="1:16" ht="15" customHeight="1">
      <c r="A10" s="347" t="s">
        <v>11</v>
      </c>
      <c r="B10" s="1473" t="s">
        <v>12</v>
      </c>
      <c r="C10" s="1474"/>
      <c r="D10" s="1474"/>
      <c r="E10" s="825">
        <f>SUM(E11:E17)</f>
        <v>74879</v>
      </c>
      <c r="F10" s="159">
        <f>SUM(F11:F17)</f>
        <v>74879</v>
      </c>
      <c r="G10" s="874">
        <f>SUM(G11:G17)</f>
        <v>74879</v>
      </c>
      <c r="H10" s="875">
        <f>SUM(H11:H17)</f>
        <v>0</v>
      </c>
      <c r="I10" s="98"/>
      <c r="J10" s="99"/>
      <c r="K10" s="370"/>
      <c r="L10" s="846"/>
      <c r="M10" s="98">
        <f>SUM(M11:M17)</f>
        <v>74879</v>
      </c>
      <c r="N10" s="368">
        <f>SUM(N11:N17)</f>
        <v>74879</v>
      </c>
      <c r="O10" s="874">
        <f>SUM(G10,K10)</f>
        <v>74879</v>
      </c>
      <c r="P10" s="846">
        <f>SUM(P11:P17)</f>
        <v>0</v>
      </c>
    </row>
    <row r="11" spans="1:16" ht="25.5">
      <c r="A11" s="348"/>
      <c r="B11" s="90" t="s">
        <v>13</v>
      </c>
      <c r="C11" s="90" t="s">
        <v>14</v>
      </c>
      <c r="D11" s="107" t="s">
        <v>15</v>
      </c>
      <c r="E11" s="826">
        <v>830</v>
      </c>
      <c r="F11" s="362">
        <v>830</v>
      </c>
      <c r="G11" s="876">
        <v>830</v>
      </c>
      <c r="H11" s="877">
        <v>0</v>
      </c>
      <c r="I11" s="104"/>
      <c r="J11" s="105"/>
      <c r="K11" s="404"/>
      <c r="L11" s="856"/>
      <c r="M11" s="106">
        <v>830</v>
      </c>
      <c r="N11" s="369">
        <v>830</v>
      </c>
      <c r="O11" s="876">
        <f>SUM(G11,K11)</f>
        <v>830</v>
      </c>
      <c r="P11" s="867">
        <f>SUM(H11,L11)</f>
        <v>0</v>
      </c>
    </row>
    <row r="12" spans="1:16" s="261" customFormat="1" ht="12.75">
      <c r="A12" s="348"/>
      <c r="B12" s="90" t="s">
        <v>17</v>
      </c>
      <c r="C12" s="90" t="s">
        <v>20</v>
      </c>
      <c r="D12" s="107" t="s">
        <v>436</v>
      </c>
      <c r="E12" s="826">
        <v>1494</v>
      </c>
      <c r="F12" s="362">
        <v>1494</v>
      </c>
      <c r="G12" s="876">
        <v>1494</v>
      </c>
      <c r="H12" s="877">
        <v>0</v>
      </c>
      <c r="I12" s="104"/>
      <c r="J12" s="105"/>
      <c r="K12" s="404"/>
      <c r="L12" s="856"/>
      <c r="M12" s="106">
        <v>1494</v>
      </c>
      <c r="N12" s="369">
        <v>1494</v>
      </c>
      <c r="O12" s="876">
        <f aca="true" t="shared" si="0" ref="O12:O17">SUM(G12,K12)</f>
        <v>1494</v>
      </c>
      <c r="P12" s="867">
        <f aca="true" t="shared" si="1" ref="P12:P17">SUM(H12,L12)</f>
        <v>0</v>
      </c>
    </row>
    <row r="13" spans="1:16" s="261" customFormat="1" ht="25.5">
      <c r="A13" s="348"/>
      <c r="B13" s="90" t="s">
        <v>13</v>
      </c>
      <c r="C13" s="90" t="s">
        <v>18</v>
      </c>
      <c r="D13" s="107" t="s">
        <v>19</v>
      </c>
      <c r="E13" s="826">
        <v>17261</v>
      </c>
      <c r="F13" s="362">
        <v>17261</v>
      </c>
      <c r="G13" s="876">
        <v>17261</v>
      </c>
      <c r="H13" s="877">
        <v>0</v>
      </c>
      <c r="I13" s="104"/>
      <c r="J13" s="105"/>
      <c r="K13" s="404"/>
      <c r="L13" s="856"/>
      <c r="M13" s="106">
        <v>17261</v>
      </c>
      <c r="N13" s="369">
        <v>17261</v>
      </c>
      <c r="O13" s="876">
        <f t="shared" si="0"/>
        <v>17261</v>
      </c>
      <c r="P13" s="867">
        <f t="shared" si="1"/>
        <v>0</v>
      </c>
    </row>
    <row r="14" spans="1:16" s="261" customFormat="1" ht="12" customHeight="1">
      <c r="A14" s="348"/>
      <c r="B14" s="90" t="s">
        <v>13</v>
      </c>
      <c r="C14" s="90" t="s">
        <v>20</v>
      </c>
      <c r="D14" s="144" t="s">
        <v>484</v>
      </c>
      <c r="E14" s="826">
        <v>3983</v>
      </c>
      <c r="F14" s="362">
        <v>3983</v>
      </c>
      <c r="G14" s="876">
        <v>3983</v>
      </c>
      <c r="H14" s="877">
        <v>0</v>
      </c>
      <c r="I14" s="104"/>
      <c r="J14" s="105"/>
      <c r="K14" s="404"/>
      <c r="L14" s="856"/>
      <c r="M14" s="106">
        <v>3983</v>
      </c>
      <c r="N14" s="369">
        <v>3983</v>
      </c>
      <c r="O14" s="876">
        <f t="shared" si="0"/>
        <v>3983</v>
      </c>
      <c r="P14" s="867">
        <f t="shared" si="1"/>
        <v>0</v>
      </c>
    </row>
    <row r="15" spans="1:16" s="261" customFormat="1" ht="25.5" customHeight="1">
      <c r="A15" s="348"/>
      <c r="B15" s="90" t="s">
        <v>13</v>
      </c>
      <c r="C15" s="90" t="s">
        <v>22</v>
      </c>
      <c r="D15" s="140" t="s">
        <v>23</v>
      </c>
      <c r="E15" s="826">
        <v>50464</v>
      </c>
      <c r="F15" s="362">
        <v>50464</v>
      </c>
      <c r="G15" s="876">
        <v>50464</v>
      </c>
      <c r="H15" s="877">
        <v>0</v>
      </c>
      <c r="I15" s="104"/>
      <c r="J15" s="105"/>
      <c r="K15" s="404"/>
      <c r="L15" s="856"/>
      <c r="M15" s="106">
        <v>50464</v>
      </c>
      <c r="N15" s="369">
        <v>50464</v>
      </c>
      <c r="O15" s="876">
        <f t="shared" si="0"/>
        <v>50464</v>
      </c>
      <c r="P15" s="867">
        <f t="shared" si="1"/>
        <v>0</v>
      </c>
    </row>
    <row r="16" spans="1:16" s="261" customFormat="1" ht="16.5" customHeight="1">
      <c r="A16" s="348"/>
      <c r="B16" s="90" t="s">
        <v>13</v>
      </c>
      <c r="C16" s="90" t="s">
        <v>16</v>
      </c>
      <c r="D16" s="101" t="s">
        <v>24</v>
      </c>
      <c r="E16" s="826">
        <v>497</v>
      </c>
      <c r="F16" s="362">
        <v>497</v>
      </c>
      <c r="G16" s="876">
        <v>497</v>
      </c>
      <c r="H16" s="877">
        <v>0</v>
      </c>
      <c r="I16" s="104"/>
      <c r="J16" s="105"/>
      <c r="K16" s="404"/>
      <c r="L16" s="856"/>
      <c r="M16" s="106">
        <v>497</v>
      </c>
      <c r="N16" s="369">
        <v>497</v>
      </c>
      <c r="O16" s="876">
        <f t="shared" si="0"/>
        <v>497</v>
      </c>
      <c r="P16" s="867">
        <f t="shared" si="1"/>
        <v>0</v>
      </c>
    </row>
    <row r="17" spans="1:16" s="261" customFormat="1" ht="27" customHeight="1">
      <c r="A17" s="1211"/>
      <c r="B17" s="160" t="s">
        <v>25</v>
      </c>
      <c r="C17" s="1212" t="s">
        <v>26</v>
      </c>
      <c r="D17" s="305" t="s">
        <v>27</v>
      </c>
      <c r="E17" s="827">
        <v>350</v>
      </c>
      <c r="F17" s="714">
        <v>350</v>
      </c>
      <c r="G17" s="878">
        <v>350</v>
      </c>
      <c r="H17" s="1213">
        <v>0</v>
      </c>
      <c r="I17" s="1214"/>
      <c r="J17" s="1215"/>
      <c r="K17" s="1216"/>
      <c r="L17" s="1217"/>
      <c r="M17" s="1079">
        <v>350</v>
      </c>
      <c r="N17" s="1080">
        <v>350</v>
      </c>
      <c r="O17" s="878">
        <f t="shared" si="0"/>
        <v>350</v>
      </c>
      <c r="P17" s="1122">
        <f t="shared" si="1"/>
        <v>0</v>
      </c>
    </row>
    <row r="18" spans="1:16" ht="15">
      <c r="A18" s="349" t="s">
        <v>28</v>
      </c>
      <c r="B18" s="1475" t="s">
        <v>29</v>
      </c>
      <c r="C18" s="1476"/>
      <c r="D18" s="1476"/>
      <c r="E18" s="825">
        <f>SUM(E19:E25)</f>
        <v>133729</v>
      </c>
      <c r="F18" s="159">
        <f>SUM(F19:F25)</f>
        <v>128585</v>
      </c>
      <c r="G18" s="874">
        <f>SUM(G19:G25)</f>
        <v>128585</v>
      </c>
      <c r="H18" s="875">
        <f>SUM(H19:H25)</f>
        <v>0</v>
      </c>
      <c r="I18" s="110"/>
      <c r="J18" s="111"/>
      <c r="K18" s="370"/>
      <c r="L18" s="846"/>
      <c r="M18" s="97">
        <f>SUM(M19:M25)</f>
        <v>133729</v>
      </c>
      <c r="N18" s="370">
        <f>SUM(N19:N25)</f>
        <v>128585</v>
      </c>
      <c r="O18" s="874">
        <f>SUM(G18,K18)</f>
        <v>128585</v>
      </c>
      <c r="P18" s="846">
        <f>SUM(P19:P25)</f>
        <v>0</v>
      </c>
    </row>
    <row r="19" spans="1:16" s="261" customFormat="1" ht="27.75" customHeight="1">
      <c r="A19" s="348"/>
      <c r="B19" s="90" t="s">
        <v>13</v>
      </c>
      <c r="C19" s="90" t="s">
        <v>22</v>
      </c>
      <c r="D19" s="140" t="s">
        <v>23</v>
      </c>
      <c r="E19" s="827">
        <v>120660</v>
      </c>
      <c r="F19" s="714">
        <v>115989</v>
      </c>
      <c r="G19" s="876">
        <v>115989</v>
      </c>
      <c r="H19" s="877">
        <v>0</v>
      </c>
      <c r="I19" s="113"/>
      <c r="J19" s="114"/>
      <c r="K19" s="404"/>
      <c r="L19" s="856"/>
      <c r="M19" s="827">
        <v>120660</v>
      </c>
      <c r="N19" s="714">
        <v>115989</v>
      </c>
      <c r="O19" s="876">
        <f>SUM(G19,K19)</f>
        <v>115989</v>
      </c>
      <c r="P19" s="867">
        <f aca="true" t="shared" si="2" ref="P19:P25">SUM(H19,L19)</f>
        <v>0</v>
      </c>
    </row>
    <row r="20" spans="1:16" s="261" customFormat="1" ht="12.75">
      <c r="A20" s="348"/>
      <c r="B20" s="90" t="s">
        <v>13</v>
      </c>
      <c r="C20" s="90" t="s">
        <v>30</v>
      </c>
      <c r="D20" s="144" t="s">
        <v>31</v>
      </c>
      <c r="E20" s="827">
        <v>872</v>
      </c>
      <c r="F20" s="714">
        <v>815</v>
      </c>
      <c r="G20" s="876">
        <v>815</v>
      </c>
      <c r="H20" s="877">
        <v>0</v>
      </c>
      <c r="I20" s="113"/>
      <c r="J20" s="114"/>
      <c r="K20" s="404"/>
      <c r="L20" s="856"/>
      <c r="M20" s="827">
        <v>872</v>
      </c>
      <c r="N20" s="714">
        <v>815</v>
      </c>
      <c r="O20" s="876">
        <f aca="true" t="shared" si="3" ref="O20:O54">SUM(G20,K20)</f>
        <v>815</v>
      </c>
      <c r="P20" s="867">
        <f t="shared" si="2"/>
        <v>0</v>
      </c>
    </row>
    <row r="21" spans="1:16" s="261" customFormat="1" ht="12.75">
      <c r="A21" s="348"/>
      <c r="B21" s="90" t="s">
        <v>13</v>
      </c>
      <c r="C21" s="90" t="s">
        <v>16</v>
      </c>
      <c r="D21" s="144" t="s">
        <v>478</v>
      </c>
      <c r="E21" s="827">
        <v>4473</v>
      </c>
      <c r="F21" s="714">
        <v>4160</v>
      </c>
      <c r="G21" s="876">
        <v>4160</v>
      </c>
      <c r="H21" s="877">
        <v>0</v>
      </c>
      <c r="I21" s="113"/>
      <c r="J21" s="114"/>
      <c r="K21" s="404"/>
      <c r="L21" s="856"/>
      <c r="M21" s="827">
        <v>4473</v>
      </c>
      <c r="N21" s="714">
        <v>4160</v>
      </c>
      <c r="O21" s="876">
        <f t="shared" si="3"/>
        <v>4160</v>
      </c>
      <c r="P21" s="867">
        <f t="shared" si="2"/>
        <v>0</v>
      </c>
    </row>
    <row r="22" spans="1:16" s="261" customFormat="1" ht="24.75" customHeight="1">
      <c r="A22" s="348"/>
      <c r="B22" s="90" t="s">
        <v>13</v>
      </c>
      <c r="C22" s="343" t="s">
        <v>32</v>
      </c>
      <c r="D22" s="140" t="s">
        <v>33</v>
      </c>
      <c r="E22" s="827">
        <v>753</v>
      </c>
      <c r="F22" s="714">
        <v>650</v>
      </c>
      <c r="G22" s="876">
        <v>650</v>
      </c>
      <c r="H22" s="877">
        <v>0</v>
      </c>
      <c r="I22" s="113"/>
      <c r="J22" s="114"/>
      <c r="K22" s="404"/>
      <c r="L22" s="856"/>
      <c r="M22" s="178">
        <v>753</v>
      </c>
      <c r="N22" s="395">
        <v>650</v>
      </c>
      <c r="O22" s="876">
        <f t="shared" si="3"/>
        <v>650</v>
      </c>
      <c r="P22" s="867">
        <f t="shared" si="2"/>
        <v>0</v>
      </c>
    </row>
    <row r="23" spans="1:16" s="261" customFormat="1" ht="12.75">
      <c r="A23" s="348"/>
      <c r="B23" s="90" t="s">
        <v>13</v>
      </c>
      <c r="C23" s="90" t="s">
        <v>35</v>
      </c>
      <c r="D23" s="144" t="s">
        <v>36</v>
      </c>
      <c r="E23" s="826">
        <v>4979</v>
      </c>
      <c r="F23" s="362">
        <v>4979</v>
      </c>
      <c r="G23" s="876">
        <v>4979</v>
      </c>
      <c r="H23" s="877">
        <v>0</v>
      </c>
      <c r="I23" s="113"/>
      <c r="J23" s="114"/>
      <c r="K23" s="404"/>
      <c r="L23" s="856"/>
      <c r="M23" s="102">
        <v>4979</v>
      </c>
      <c r="N23" s="371">
        <v>4979</v>
      </c>
      <c r="O23" s="876">
        <f t="shared" si="3"/>
        <v>4979</v>
      </c>
      <c r="P23" s="867">
        <f t="shared" si="2"/>
        <v>0</v>
      </c>
    </row>
    <row r="24" spans="1:16" s="261" customFormat="1" ht="12.75">
      <c r="A24" s="348"/>
      <c r="B24" s="90" t="s">
        <v>13</v>
      </c>
      <c r="C24" s="90" t="s">
        <v>20</v>
      </c>
      <c r="D24" s="144" t="s">
        <v>21</v>
      </c>
      <c r="E24" s="826">
        <v>1660</v>
      </c>
      <c r="F24" s="362">
        <v>1660</v>
      </c>
      <c r="G24" s="876">
        <v>1660</v>
      </c>
      <c r="H24" s="877">
        <v>0</v>
      </c>
      <c r="I24" s="113"/>
      <c r="J24" s="114"/>
      <c r="K24" s="404"/>
      <c r="L24" s="856"/>
      <c r="M24" s="102">
        <v>1660</v>
      </c>
      <c r="N24" s="371">
        <v>1660</v>
      </c>
      <c r="O24" s="876">
        <f t="shared" si="3"/>
        <v>1660</v>
      </c>
      <c r="P24" s="867">
        <f t="shared" si="2"/>
        <v>0</v>
      </c>
    </row>
    <row r="25" spans="1:16" s="261" customFormat="1" ht="12.75">
      <c r="A25" s="348"/>
      <c r="B25" s="90" t="s">
        <v>13</v>
      </c>
      <c r="C25" s="90" t="s">
        <v>37</v>
      </c>
      <c r="D25" s="144" t="s">
        <v>38</v>
      </c>
      <c r="E25" s="826">
        <v>332</v>
      </c>
      <c r="F25" s="362">
        <v>332</v>
      </c>
      <c r="G25" s="876">
        <v>332</v>
      </c>
      <c r="H25" s="877"/>
      <c r="I25" s="113"/>
      <c r="J25" s="114"/>
      <c r="K25" s="404"/>
      <c r="L25" s="856"/>
      <c r="M25" s="102">
        <v>332</v>
      </c>
      <c r="N25" s="371">
        <v>332</v>
      </c>
      <c r="O25" s="876">
        <f t="shared" si="3"/>
        <v>332</v>
      </c>
      <c r="P25" s="867">
        <f t="shared" si="2"/>
        <v>0</v>
      </c>
    </row>
    <row r="26" spans="1:16" ht="15">
      <c r="A26" s="350" t="s">
        <v>39</v>
      </c>
      <c r="B26" s="1475" t="s">
        <v>40</v>
      </c>
      <c r="C26" s="1476"/>
      <c r="D26" s="1476"/>
      <c r="E26" s="825">
        <f>SUM(E27:E32)</f>
        <v>75916</v>
      </c>
      <c r="F26" s="159">
        <f>SUM(F27:F31)</f>
        <v>75752</v>
      </c>
      <c r="G26" s="874">
        <f>SUM(G27:G32)</f>
        <v>75752</v>
      </c>
      <c r="H26" s="875">
        <f>SUM(H27:H32)</f>
        <v>0</v>
      </c>
      <c r="I26" s="161"/>
      <c r="J26" s="365"/>
      <c r="K26" s="884"/>
      <c r="L26" s="885"/>
      <c r="M26" s="110">
        <f>SUM(M27:M31)</f>
        <v>75916</v>
      </c>
      <c r="N26" s="372">
        <f>SUM(N27:N31)</f>
        <v>75752</v>
      </c>
      <c r="O26" s="874">
        <f>SUM(G26,K26)</f>
        <v>75752</v>
      </c>
      <c r="P26" s="846">
        <f>SUM(P27:P32)</f>
        <v>0</v>
      </c>
    </row>
    <row r="27" spans="1:16" s="261" customFormat="1" ht="24.75" customHeight="1">
      <c r="A27" s="351"/>
      <c r="B27" s="90" t="s">
        <v>13</v>
      </c>
      <c r="C27" s="90" t="s">
        <v>22</v>
      </c>
      <c r="D27" s="140" t="s">
        <v>23</v>
      </c>
      <c r="E27" s="826">
        <v>70672</v>
      </c>
      <c r="F27" s="362">
        <v>70672</v>
      </c>
      <c r="G27" s="876">
        <v>70672</v>
      </c>
      <c r="H27" s="877">
        <v>0</v>
      </c>
      <c r="I27" s="121"/>
      <c r="J27" s="366"/>
      <c r="K27" s="858"/>
      <c r="L27" s="859"/>
      <c r="M27" s="122">
        <v>70672</v>
      </c>
      <c r="N27" s="373">
        <v>70672</v>
      </c>
      <c r="O27" s="876">
        <f t="shared" si="3"/>
        <v>70672</v>
      </c>
      <c r="P27" s="867">
        <f aca="true" t="shared" si="4" ref="P27:P32">SUM(H27,L27)</f>
        <v>0</v>
      </c>
    </row>
    <row r="28" spans="1:16" s="261" customFormat="1" ht="12.75">
      <c r="A28" s="351"/>
      <c r="B28" s="90" t="s">
        <v>13</v>
      </c>
      <c r="C28" s="90" t="s">
        <v>30</v>
      </c>
      <c r="D28" s="144" t="s">
        <v>31</v>
      </c>
      <c r="E28" s="826">
        <v>503</v>
      </c>
      <c r="F28" s="362">
        <v>503</v>
      </c>
      <c r="G28" s="876">
        <v>503</v>
      </c>
      <c r="H28" s="877">
        <v>0</v>
      </c>
      <c r="I28" s="121"/>
      <c r="J28" s="366"/>
      <c r="K28" s="858"/>
      <c r="L28" s="859"/>
      <c r="M28" s="122">
        <v>503</v>
      </c>
      <c r="N28" s="373">
        <v>503</v>
      </c>
      <c r="O28" s="876">
        <f t="shared" si="3"/>
        <v>503</v>
      </c>
      <c r="P28" s="867">
        <f t="shared" si="4"/>
        <v>0</v>
      </c>
    </row>
    <row r="29" spans="1:16" s="261" customFormat="1" ht="12.75">
      <c r="A29" s="351"/>
      <c r="B29" s="90" t="s">
        <v>13</v>
      </c>
      <c r="C29" s="90" t="s">
        <v>16</v>
      </c>
      <c r="D29" s="144" t="s">
        <v>485</v>
      </c>
      <c r="E29" s="826">
        <v>3479</v>
      </c>
      <c r="F29" s="362">
        <v>3479</v>
      </c>
      <c r="G29" s="876">
        <v>3479</v>
      </c>
      <c r="H29" s="877">
        <v>0</v>
      </c>
      <c r="I29" s="121"/>
      <c r="J29" s="366"/>
      <c r="K29" s="858"/>
      <c r="L29" s="859"/>
      <c r="M29" s="122">
        <v>3479</v>
      </c>
      <c r="N29" s="373">
        <v>3479</v>
      </c>
      <c r="O29" s="876">
        <f t="shared" si="3"/>
        <v>3479</v>
      </c>
      <c r="P29" s="867">
        <f t="shared" si="4"/>
        <v>0</v>
      </c>
    </row>
    <row r="30" spans="1:16" ht="27" customHeight="1">
      <c r="A30" s="351"/>
      <c r="B30" s="90" t="s">
        <v>13</v>
      </c>
      <c r="C30" s="90" t="s">
        <v>41</v>
      </c>
      <c r="D30" s="140" t="s">
        <v>33</v>
      </c>
      <c r="E30" s="827">
        <v>764</v>
      </c>
      <c r="F30" s="714">
        <v>600</v>
      </c>
      <c r="G30" s="876">
        <v>600</v>
      </c>
      <c r="H30" s="877">
        <v>0</v>
      </c>
      <c r="I30" s="102"/>
      <c r="J30" s="103"/>
      <c r="K30" s="371"/>
      <c r="L30" s="847"/>
      <c r="M30" s="182">
        <v>764</v>
      </c>
      <c r="N30" s="374">
        <v>600</v>
      </c>
      <c r="O30" s="876">
        <f t="shared" si="3"/>
        <v>600</v>
      </c>
      <c r="P30" s="867">
        <f t="shared" si="4"/>
        <v>0</v>
      </c>
    </row>
    <row r="31" spans="1:16" ht="12.75">
      <c r="A31" s="351"/>
      <c r="B31" s="90" t="s">
        <v>13</v>
      </c>
      <c r="C31" s="90" t="s">
        <v>34</v>
      </c>
      <c r="D31" s="144" t="s">
        <v>558</v>
      </c>
      <c r="E31" s="826">
        <v>498</v>
      </c>
      <c r="F31" s="362">
        <v>498</v>
      </c>
      <c r="G31" s="876">
        <v>498</v>
      </c>
      <c r="H31" s="877">
        <v>0</v>
      </c>
      <c r="I31" s="102"/>
      <c r="J31" s="103"/>
      <c r="K31" s="371"/>
      <c r="L31" s="847"/>
      <c r="M31" s="122">
        <v>498</v>
      </c>
      <c r="N31" s="373">
        <v>498</v>
      </c>
      <c r="O31" s="876">
        <f t="shared" si="3"/>
        <v>498</v>
      </c>
      <c r="P31" s="867">
        <f t="shared" si="4"/>
        <v>0</v>
      </c>
    </row>
    <row r="32" spans="1:16" ht="12.75">
      <c r="A32" s="351"/>
      <c r="B32" s="90" t="s">
        <v>13</v>
      </c>
      <c r="C32" s="90" t="s">
        <v>437</v>
      </c>
      <c r="D32" s="217" t="s">
        <v>438</v>
      </c>
      <c r="E32" s="826">
        <v>0</v>
      </c>
      <c r="F32" s="362">
        <v>0</v>
      </c>
      <c r="G32" s="876">
        <v>0</v>
      </c>
      <c r="H32" s="877"/>
      <c r="I32" s="102"/>
      <c r="J32" s="103"/>
      <c r="K32" s="371"/>
      <c r="L32" s="847"/>
      <c r="M32" s="162">
        <v>0</v>
      </c>
      <c r="N32" s="373">
        <v>0</v>
      </c>
      <c r="O32" s="876">
        <f t="shared" si="3"/>
        <v>0</v>
      </c>
      <c r="P32" s="867">
        <f t="shared" si="4"/>
        <v>0</v>
      </c>
    </row>
    <row r="33" spans="1:16" ht="28.5" customHeight="1">
      <c r="A33" s="350" t="s">
        <v>42</v>
      </c>
      <c r="B33" s="1505" t="s">
        <v>43</v>
      </c>
      <c r="C33" s="1506"/>
      <c r="D33" s="1506"/>
      <c r="E33" s="825">
        <f>SUM(E34:E41)</f>
        <v>3019</v>
      </c>
      <c r="F33" s="159">
        <f>SUM(F34:F41)</f>
        <v>3019</v>
      </c>
      <c r="G33" s="874">
        <f>SUM(G34:G41)</f>
        <v>3026</v>
      </c>
      <c r="H33" s="875">
        <f>SUM(H34:H41)</f>
        <v>7</v>
      </c>
      <c r="I33" s="163"/>
      <c r="J33" s="164"/>
      <c r="K33" s="886"/>
      <c r="L33" s="846"/>
      <c r="M33" s="110">
        <f>SUM(M34:M41)</f>
        <v>3019</v>
      </c>
      <c r="N33" s="372">
        <f>SUM(N34:N41)</f>
        <v>3019</v>
      </c>
      <c r="O33" s="874">
        <f>SUM(G33,K33)</f>
        <v>3026</v>
      </c>
      <c r="P33" s="846">
        <f>SUM(P34:P41)</f>
        <v>7</v>
      </c>
    </row>
    <row r="34" spans="1:16" ht="12.75">
      <c r="A34" s="352"/>
      <c r="B34" s="165">
        <v>8600</v>
      </c>
      <c r="C34" s="112" t="s">
        <v>44</v>
      </c>
      <c r="D34" s="144" t="s">
        <v>45</v>
      </c>
      <c r="E34" s="826">
        <v>996</v>
      </c>
      <c r="F34" s="362">
        <v>996</v>
      </c>
      <c r="G34" s="876">
        <v>996</v>
      </c>
      <c r="H34" s="877">
        <v>0</v>
      </c>
      <c r="I34" s="102"/>
      <c r="J34" s="103"/>
      <c r="K34" s="371"/>
      <c r="L34" s="847"/>
      <c r="M34" s="162">
        <v>996</v>
      </c>
      <c r="N34" s="373">
        <v>996</v>
      </c>
      <c r="O34" s="876">
        <f t="shared" si="3"/>
        <v>996</v>
      </c>
      <c r="P34" s="867">
        <f aca="true" t="shared" si="5" ref="P34:P41">SUM(H34,L34)</f>
        <v>0</v>
      </c>
    </row>
    <row r="35" spans="1:16" s="261" customFormat="1" ht="12.75">
      <c r="A35" s="352"/>
      <c r="B35" s="165">
        <v>8600</v>
      </c>
      <c r="C35" s="112" t="s">
        <v>44</v>
      </c>
      <c r="D35" s="144" t="s">
        <v>46</v>
      </c>
      <c r="E35" s="826">
        <v>300</v>
      </c>
      <c r="F35" s="362">
        <v>300</v>
      </c>
      <c r="G35" s="876">
        <v>300</v>
      </c>
      <c r="H35" s="877">
        <v>0</v>
      </c>
      <c r="I35" s="102"/>
      <c r="J35" s="103"/>
      <c r="K35" s="371"/>
      <c r="L35" s="847"/>
      <c r="M35" s="162">
        <v>300</v>
      </c>
      <c r="N35" s="373">
        <v>300</v>
      </c>
      <c r="O35" s="876">
        <f t="shared" si="3"/>
        <v>300</v>
      </c>
      <c r="P35" s="867">
        <f t="shared" si="5"/>
        <v>0</v>
      </c>
    </row>
    <row r="36" spans="1:16" s="261" customFormat="1" ht="12.75">
      <c r="A36" s="352"/>
      <c r="B36" s="165">
        <v>8600</v>
      </c>
      <c r="C36" s="112" t="s">
        <v>44</v>
      </c>
      <c r="D36" s="144" t="s">
        <v>47</v>
      </c>
      <c r="E36" s="826">
        <v>390</v>
      </c>
      <c r="F36" s="362">
        <v>390</v>
      </c>
      <c r="G36" s="876">
        <v>390</v>
      </c>
      <c r="H36" s="877">
        <v>0</v>
      </c>
      <c r="I36" s="102"/>
      <c r="J36" s="103"/>
      <c r="K36" s="371"/>
      <c r="L36" s="847"/>
      <c r="M36" s="162">
        <v>390</v>
      </c>
      <c r="N36" s="373">
        <v>390</v>
      </c>
      <c r="O36" s="876">
        <f t="shared" si="3"/>
        <v>390</v>
      </c>
      <c r="P36" s="867">
        <f t="shared" si="5"/>
        <v>0</v>
      </c>
    </row>
    <row r="37" spans="1:16" s="261" customFormat="1" ht="11.25" customHeight="1">
      <c r="A37" s="352"/>
      <c r="B37" s="165">
        <v>8600</v>
      </c>
      <c r="C37" s="112" t="s">
        <v>44</v>
      </c>
      <c r="D37" s="144" t="s">
        <v>48</v>
      </c>
      <c r="E37" s="826">
        <v>515</v>
      </c>
      <c r="F37" s="362">
        <v>515</v>
      </c>
      <c r="G37" s="876">
        <v>515</v>
      </c>
      <c r="H37" s="877">
        <v>0</v>
      </c>
      <c r="I37" s="102"/>
      <c r="J37" s="103"/>
      <c r="K37" s="371"/>
      <c r="L37" s="847"/>
      <c r="M37" s="162">
        <v>515</v>
      </c>
      <c r="N37" s="373">
        <v>515</v>
      </c>
      <c r="O37" s="876">
        <f t="shared" si="3"/>
        <v>515</v>
      </c>
      <c r="P37" s="867">
        <f t="shared" si="5"/>
        <v>0</v>
      </c>
    </row>
    <row r="38" spans="1:16" s="261" customFormat="1" ht="26.25" customHeight="1">
      <c r="A38" s="352"/>
      <c r="B38" s="165">
        <v>8600</v>
      </c>
      <c r="C38" s="112" t="s">
        <v>44</v>
      </c>
      <c r="D38" s="140" t="s">
        <v>49</v>
      </c>
      <c r="E38" s="826">
        <v>365</v>
      </c>
      <c r="F38" s="362">
        <v>365</v>
      </c>
      <c r="G38" s="876">
        <v>365</v>
      </c>
      <c r="H38" s="877">
        <v>0</v>
      </c>
      <c r="I38" s="102"/>
      <c r="J38" s="103"/>
      <c r="K38" s="371"/>
      <c r="L38" s="847"/>
      <c r="M38" s="162">
        <v>365</v>
      </c>
      <c r="N38" s="373">
        <v>365</v>
      </c>
      <c r="O38" s="876">
        <f t="shared" si="3"/>
        <v>365</v>
      </c>
      <c r="P38" s="867">
        <f t="shared" si="5"/>
        <v>0</v>
      </c>
    </row>
    <row r="39" spans="1:16" s="261" customFormat="1" ht="24" customHeight="1">
      <c r="A39" s="352"/>
      <c r="B39" s="165">
        <v>8600</v>
      </c>
      <c r="C39" s="112" t="s">
        <v>44</v>
      </c>
      <c r="D39" s="140" t="s">
        <v>50</v>
      </c>
      <c r="E39" s="826">
        <v>50</v>
      </c>
      <c r="F39" s="362">
        <v>50</v>
      </c>
      <c r="G39" s="876">
        <v>50</v>
      </c>
      <c r="H39" s="877">
        <v>0</v>
      </c>
      <c r="I39" s="102"/>
      <c r="J39" s="103"/>
      <c r="K39" s="371"/>
      <c r="L39" s="847"/>
      <c r="M39" s="162">
        <v>50</v>
      </c>
      <c r="N39" s="373">
        <v>50</v>
      </c>
      <c r="O39" s="876">
        <f t="shared" si="3"/>
        <v>50</v>
      </c>
      <c r="P39" s="867">
        <f t="shared" si="5"/>
        <v>0</v>
      </c>
    </row>
    <row r="40" spans="1:16" s="261" customFormat="1" ht="25.5" customHeight="1">
      <c r="A40" s="1311"/>
      <c r="B40" s="1312">
        <v>8600</v>
      </c>
      <c r="C40" s="1298" t="s">
        <v>44</v>
      </c>
      <c r="D40" s="1161" t="s">
        <v>51</v>
      </c>
      <c r="E40" s="1303">
        <v>133</v>
      </c>
      <c r="F40" s="1304">
        <v>133</v>
      </c>
      <c r="G40" s="1305">
        <v>140</v>
      </c>
      <c r="H40" s="1306">
        <v>7</v>
      </c>
      <c r="I40" s="108"/>
      <c r="J40" s="1307"/>
      <c r="K40" s="671"/>
      <c r="L40" s="1150"/>
      <c r="M40" s="1309">
        <v>133</v>
      </c>
      <c r="N40" s="672">
        <v>133</v>
      </c>
      <c r="O40" s="1305">
        <f t="shared" si="3"/>
        <v>140</v>
      </c>
      <c r="P40" s="1163">
        <f t="shared" si="5"/>
        <v>7</v>
      </c>
    </row>
    <row r="41" spans="1:16" s="261" customFormat="1" ht="12" customHeight="1">
      <c r="A41" s="352"/>
      <c r="B41" s="165">
        <v>8600</v>
      </c>
      <c r="C41" s="112" t="s">
        <v>44</v>
      </c>
      <c r="D41" s="144" t="s">
        <v>52</v>
      </c>
      <c r="E41" s="826">
        <v>270</v>
      </c>
      <c r="F41" s="362">
        <v>270</v>
      </c>
      <c r="G41" s="876">
        <v>270</v>
      </c>
      <c r="H41" s="877">
        <v>0</v>
      </c>
      <c r="I41" s="102"/>
      <c r="J41" s="103"/>
      <c r="K41" s="371"/>
      <c r="L41" s="847"/>
      <c r="M41" s="162">
        <v>270</v>
      </c>
      <c r="N41" s="373">
        <v>270</v>
      </c>
      <c r="O41" s="876">
        <f t="shared" si="3"/>
        <v>270</v>
      </c>
      <c r="P41" s="867">
        <f t="shared" si="5"/>
        <v>0</v>
      </c>
    </row>
    <row r="42" spans="1:16" ht="15">
      <c r="A42" s="350" t="s">
        <v>53</v>
      </c>
      <c r="B42" s="1475" t="s">
        <v>54</v>
      </c>
      <c r="C42" s="1504"/>
      <c r="D42" s="1504"/>
      <c r="E42" s="825">
        <f aca="true" t="shared" si="6" ref="E42:N42">SUM(E43:E54)</f>
        <v>61396</v>
      </c>
      <c r="F42" s="159">
        <f t="shared" si="6"/>
        <v>64679</v>
      </c>
      <c r="G42" s="874">
        <f t="shared" si="6"/>
        <v>64679</v>
      </c>
      <c r="H42" s="875">
        <v>0</v>
      </c>
      <c r="I42" s="97">
        <f t="shared" si="6"/>
        <v>0</v>
      </c>
      <c r="J42" s="370">
        <f t="shared" si="6"/>
        <v>4500</v>
      </c>
      <c r="K42" s="370">
        <f t="shared" si="6"/>
        <v>4500</v>
      </c>
      <c r="L42" s="887">
        <f>SUM(L43:L54)</f>
        <v>0</v>
      </c>
      <c r="M42" s="110">
        <f t="shared" si="6"/>
        <v>61396</v>
      </c>
      <c r="N42" s="372">
        <f t="shared" si="6"/>
        <v>69179</v>
      </c>
      <c r="O42" s="874">
        <f>SUM(G42,K42)</f>
        <v>69179</v>
      </c>
      <c r="P42" s="846">
        <f>SUM(P43:P54)</f>
        <v>0</v>
      </c>
    </row>
    <row r="43" spans="1:16" s="261" customFormat="1" ht="24.75" customHeight="1">
      <c r="A43" s="1302"/>
      <c r="B43" s="1159" t="s">
        <v>13</v>
      </c>
      <c r="C43" s="1159" t="s">
        <v>22</v>
      </c>
      <c r="D43" s="1161" t="s">
        <v>23</v>
      </c>
      <c r="E43" s="1303">
        <v>22161</v>
      </c>
      <c r="F43" s="1304">
        <v>22161</v>
      </c>
      <c r="G43" s="1305">
        <v>22043</v>
      </c>
      <c r="H43" s="1306">
        <v>-118</v>
      </c>
      <c r="I43" s="108"/>
      <c r="J43" s="1307"/>
      <c r="K43" s="671"/>
      <c r="L43" s="1150"/>
      <c r="M43" s="1309">
        <v>22161</v>
      </c>
      <c r="N43" s="672">
        <v>22161</v>
      </c>
      <c r="O43" s="1305">
        <f t="shared" si="3"/>
        <v>22043</v>
      </c>
      <c r="P43" s="1163">
        <f aca="true" t="shared" si="7" ref="P43:P54">SUM(H43,L43)</f>
        <v>-118</v>
      </c>
    </row>
    <row r="44" spans="1:16" s="261" customFormat="1" ht="12.75">
      <c r="A44" s="348"/>
      <c r="B44" s="90" t="s">
        <v>13</v>
      </c>
      <c r="C44" s="90" t="s">
        <v>30</v>
      </c>
      <c r="D44" s="144" t="s">
        <v>31</v>
      </c>
      <c r="E44" s="827">
        <v>168</v>
      </c>
      <c r="F44" s="714">
        <v>168</v>
      </c>
      <c r="G44" s="878">
        <v>168</v>
      </c>
      <c r="H44" s="877">
        <v>0</v>
      </c>
      <c r="I44" s="102"/>
      <c r="J44" s="103"/>
      <c r="K44" s="371"/>
      <c r="L44" s="847"/>
      <c r="M44" s="715">
        <v>168</v>
      </c>
      <c r="N44" s="374">
        <v>168</v>
      </c>
      <c r="O44" s="876">
        <f t="shared" si="3"/>
        <v>168</v>
      </c>
      <c r="P44" s="867">
        <f t="shared" si="7"/>
        <v>0</v>
      </c>
    </row>
    <row r="45" spans="1:16" s="261" customFormat="1" ht="12.75">
      <c r="A45" s="348"/>
      <c r="B45" s="90" t="s">
        <v>13</v>
      </c>
      <c r="C45" s="90" t="s">
        <v>16</v>
      </c>
      <c r="D45" s="144" t="s">
        <v>485</v>
      </c>
      <c r="E45" s="827">
        <v>994</v>
      </c>
      <c r="F45" s="714">
        <v>994</v>
      </c>
      <c r="G45" s="878">
        <v>994</v>
      </c>
      <c r="H45" s="877">
        <v>0</v>
      </c>
      <c r="I45" s="102"/>
      <c r="J45" s="103"/>
      <c r="K45" s="371"/>
      <c r="L45" s="847"/>
      <c r="M45" s="715">
        <v>994</v>
      </c>
      <c r="N45" s="374">
        <v>994</v>
      </c>
      <c r="O45" s="876">
        <f t="shared" si="3"/>
        <v>994</v>
      </c>
      <c r="P45" s="867">
        <f t="shared" si="7"/>
        <v>0</v>
      </c>
    </row>
    <row r="46" spans="1:16" s="261" customFormat="1" ht="11.25" customHeight="1">
      <c r="A46" s="348"/>
      <c r="B46" s="90" t="s">
        <v>13</v>
      </c>
      <c r="C46" s="90" t="s">
        <v>41</v>
      </c>
      <c r="D46" s="140" t="s">
        <v>33</v>
      </c>
      <c r="E46" s="826">
        <v>66</v>
      </c>
      <c r="F46" s="362">
        <v>66</v>
      </c>
      <c r="G46" s="876">
        <v>66</v>
      </c>
      <c r="H46" s="877">
        <v>0</v>
      </c>
      <c r="I46" s="102"/>
      <c r="J46" s="103"/>
      <c r="K46" s="371"/>
      <c r="L46" s="847"/>
      <c r="M46" s="162">
        <v>66</v>
      </c>
      <c r="N46" s="373">
        <v>66</v>
      </c>
      <c r="O46" s="876">
        <f t="shared" si="3"/>
        <v>66</v>
      </c>
      <c r="P46" s="867">
        <f t="shared" si="7"/>
        <v>0</v>
      </c>
    </row>
    <row r="47" spans="1:16" s="261" customFormat="1" ht="12" customHeight="1">
      <c r="A47" s="348"/>
      <c r="B47" s="90" t="s">
        <v>13</v>
      </c>
      <c r="C47" s="90" t="s">
        <v>55</v>
      </c>
      <c r="D47" s="140" t="s">
        <v>56</v>
      </c>
      <c r="E47" s="826">
        <v>166</v>
      </c>
      <c r="F47" s="362">
        <v>166</v>
      </c>
      <c r="G47" s="876">
        <v>166</v>
      </c>
      <c r="H47" s="877">
        <v>0</v>
      </c>
      <c r="I47" s="102"/>
      <c r="J47" s="103"/>
      <c r="K47" s="371"/>
      <c r="L47" s="847"/>
      <c r="M47" s="162">
        <v>166</v>
      </c>
      <c r="N47" s="373">
        <v>166</v>
      </c>
      <c r="O47" s="876">
        <f t="shared" si="3"/>
        <v>166</v>
      </c>
      <c r="P47" s="867">
        <f t="shared" si="7"/>
        <v>0</v>
      </c>
    </row>
    <row r="48" spans="1:16" s="261" customFormat="1" ht="12.75">
      <c r="A48" s="348"/>
      <c r="B48" s="90" t="s">
        <v>13</v>
      </c>
      <c r="C48" s="90" t="s">
        <v>57</v>
      </c>
      <c r="D48" s="144" t="s">
        <v>58</v>
      </c>
      <c r="E48" s="826">
        <v>1327</v>
      </c>
      <c r="F48" s="362">
        <v>1327</v>
      </c>
      <c r="G48" s="876">
        <v>1327</v>
      </c>
      <c r="H48" s="877">
        <v>0</v>
      </c>
      <c r="I48" s="102"/>
      <c r="J48" s="103"/>
      <c r="K48" s="371"/>
      <c r="L48" s="847"/>
      <c r="M48" s="162">
        <v>1327</v>
      </c>
      <c r="N48" s="373">
        <v>1327</v>
      </c>
      <c r="O48" s="876">
        <f t="shared" si="3"/>
        <v>1327</v>
      </c>
      <c r="P48" s="867">
        <f t="shared" si="7"/>
        <v>0</v>
      </c>
    </row>
    <row r="49" spans="1:16" s="261" customFormat="1" ht="12.75">
      <c r="A49" s="353"/>
      <c r="B49" s="112" t="s">
        <v>13</v>
      </c>
      <c r="C49" s="112" t="s">
        <v>59</v>
      </c>
      <c r="D49" s="144" t="s">
        <v>60</v>
      </c>
      <c r="E49" s="826">
        <v>6639</v>
      </c>
      <c r="F49" s="362">
        <v>6639</v>
      </c>
      <c r="G49" s="876">
        <v>6639</v>
      </c>
      <c r="H49" s="877">
        <v>0</v>
      </c>
      <c r="I49" s="102"/>
      <c r="J49" s="103"/>
      <c r="K49" s="371"/>
      <c r="L49" s="847"/>
      <c r="M49" s="162">
        <v>6639</v>
      </c>
      <c r="N49" s="373">
        <v>6639</v>
      </c>
      <c r="O49" s="876">
        <f t="shared" si="3"/>
        <v>6639</v>
      </c>
      <c r="P49" s="867">
        <f t="shared" si="7"/>
        <v>0</v>
      </c>
    </row>
    <row r="50" spans="1:16" ht="24" customHeight="1">
      <c r="A50" s="353"/>
      <c r="B50" s="112" t="s">
        <v>13</v>
      </c>
      <c r="C50" s="112" t="s">
        <v>61</v>
      </c>
      <c r="D50" s="140" t="s">
        <v>62</v>
      </c>
      <c r="E50" s="827">
        <v>13278</v>
      </c>
      <c r="F50" s="714">
        <v>10000</v>
      </c>
      <c r="G50" s="876">
        <v>10000</v>
      </c>
      <c r="H50" s="877">
        <v>0</v>
      </c>
      <c r="I50" s="102"/>
      <c r="J50" s="103"/>
      <c r="K50" s="371"/>
      <c r="L50" s="847"/>
      <c r="M50" s="715">
        <v>13278</v>
      </c>
      <c r="N50" s="374">
        <v>10000</v>
      </c>
      <c r="O50" s="876">
        <f t="shared" si="3"/>
        <v>10000</v>
      </c>
      <c r="P50" s="867">
        <f t="shared" si="7"/>
        <v>0</v>
      </c>
    </row>
    <row r="51" spans="1:16" ht="30" customHeight="1">
      <c r="A51" s="353"/>
      <c r="B51" s="112" t="s">
        <v>13</v>
      </c>
      <c r="C51" s="112" t="s">
        <v>61</v>
      </c>
      <c r="D51" s="140" t="s">
        <v>63</v>
      </c>
      <c r="E51" s="827">
        <v>16597</v>
      </c>
      <c r="F51" s="714">
        <v>13200</v>
      </c>
      <c r="G51" s="876">
        <v>13200</v>
      </c>
      <c r="H51" s="877">
        <v>0</v>
      </c>
      <c r="I51" s="102"/>
      <c r="J51" s="103"/>
      <c r="K51" s="371"/>
      <c r="L51" s="847"/>
      <c r="M51" s="715">
        <v>16597</v>
      </c>
      <c r="N51" s="374">
        <v>13200</v>
      </c>
      <c r="O51" s="876">
        <f t="shared" si="3"/>
        <v>13200</v>
      </c>
      <c r="P51" s="867">
        <f t="shared" si="7"/>
        <v>0</v>
      </c>
    </row>
    <row r="52" spans="1:16" ht="28.5" customHeight="1">
      <c r="A52" s="353"/>
      <c r="B52" s="112" t="s">
        <v>169</v>
      </c>
      <c r="C52" s="112" t="s">
        <v>59</v>
      </c>
      <c r="D52" s="140" t="s">
        <v>122</v>
      </c>
      <c r="E52" s="827">
        <v>0</v>
      </c>
      <c r="F52" s="714">
        <v>9958</v>
      </c>
      <c r="G52" s="876">
        <v>9958</v>
      </c>
      <c r="H52" s="877">
        <v>0</v>
      </c>
      <c r="I52" s="102"/>
      <c r="J52" s="371"/>
      <c r="K52" s="371"/>
      <c r="L52" s="847"/>
      <c r="M52" s="715">
        <v>0</v>
      </c>
      <c r="N52" s="374">
        <v>9958</v>
      </c>
      <c r="O52" s="876">
        <f t="shared" si="3"/>
        <v>9958</v>
      </c>
      <c r="P52" s="867">
        <f t="shared" si="7"/>
        <v>0</v>
      </c>
    </row>
    <row r="53" spans="1:16" ht="28.5" customHeight="1">
      <c r="A53" s="1310"/>
      <c r="B53" s="1298" t="s">
        <v>13</v>
      </c>
      <c r="C53" s="1298" t="s">
        <v>439</v>
      </c>
      <c r="D53" s="1161" t="s">
        <v>688</v>
      </c>
      <c r="E53" s="1303">
        <v>0</v>
      </c>
      <c r="F53" s="1304">
        <v>0</v>
      </c>
      <c r="G53" s="1305">
        <v>118</v>
      </c>
      <c r="H53" s="1306">
        <v>118</v>
      </c>
      <c r="I53" s="108"/>
      <c r="J53" s="671"/>
      <c r="K53" s="671"/>
      <c r="L53" s="1150"/>
      <c r="M53" s="1309">
        <v>0</v>
      </c>
      <c r="N53" s="672">
        <v>0</v>
      </c>
      <c r="O53" s="1305">
        <f t="shared" si="3"/>
        <v>118</v>
      </c>
      <c r="P53" s="1163">
        <f t="shared" si="7"/>
        <v>118</v>
      </c>
    </row>
    <row r="54" spans="1:16" ht="27" customHeight="1">
      <c r="A54" s="353"/>
      <c r="B54" s="112" t="s">
        <v>169</v>
      </c>
      <c r="C54" s="112" t="s">
        <v>731</v>
      </c>
      <c r="D54" s="140" t="s">
        <v>64</v>
      </c>
      <c r="E54" s="826">
        <v>0</v>
      </c>
      <c r="F54" s="362">
        <v>0</v>
      </c>
      <c r="G54" s="876">
        <v>0</v>
      </c>
      <c r="H54" s="877">
        <v>0</v>
      </c>
      <c r="I54" s="178">
        <v>0</v>
      </c>
      <c r="J54" s="395">
        <v>4500</v>
      </c>
      <c r="K54" s="371">
        <v>4500</v>
      </c>
      <c r="L54" s="888">
        <v>0</v>
      </c>
      <c r="M54" s="715">
        <v>0</v>
      </c>
      <c r="N54" s="374">
        <v>4500</v>
      </c>
      <c r="O54" s="876">
        <f t="shared" si="3"/>
        <v>4500</v>
      </c>
      <c r="P54" s="867">
        <f t="shared" si="7"/>
        <v>0</v>
      </c>
    </row>
    <row r="55" spans="1:16" ht="15">
      <c r="A55" s="350" t="s">
        <v>65</v>
      </c>
      <c r="B55" s="1475" t="s">
        <v>66</v>
      </c>
      <c r="C55" s="1504"/>
      <c r="D55" s="1504"/>
      <c r="E55" s="825">
        <f>SUM(E56,E63)</f>
        <v>33345</v>
      </c>
      <c r="F55" s="159">
        <f>SUM(F56,F63)</f>
        <v>33345</v>
      </c>
      <c r="G55" s="874">
        <f>SUM(G56,G63)</f>
        <v>33345</v>
      </c>
      <c r="H55" s="875">
        <f>SUM(H56,H63)</f>
        <v>0</v>
      </c>
      <c r="I55" s="161"/>
      <c r="J55" s="365"/>
      <c r="K55" s="884">
        <v>0</v>
      </c>
      <c r="L55" s="885">
        <f>SUM(L56,L63)</f>
        <v>0</v>
      </c>
      <c r="M55" s="110">
        <f>SUM(M56,M63)</f>
        <v>33345</v>
      </c>
      <c r="N55" s="372">
        <f>SUM(N63,N56)</f>
        <v>33345</v>
      </c>
      <c r="O55" s="874">
        <f>SUM(G55,K55)</f>
        <v>33345</v>
      </c>
      <c r="P55" s="846">
        <f>SUM(P63,P56)</f>
        <v>0</v>
      </c>
    </row>
    <row r="56" spans="1:16" ht="12.75">
      <c r="A56" s="354" t="s">
        <v>67</v>
      </c>
      <c r="B56" s="166"/>
      <c r="C56" s="115">
        <v>1</v>
      </c>
      <c r="D56" s="117" t="s">
        <v>68</v>
      </c>
      <c r="E56" s="828">
        <f>SUM(E57:E61)</f>
        <v>31839</v>
      </c>
      <c r="F56" s="363">
        <f>SUM(F57:F61)</f>
        <v>31839</v>
      </c>
      <c r="G56" s="879">
        <f>SUM(G57:G62)</f>
        <v>31839</v>
      </c>
      <c r="H56" s="880">
        <f>SUM(H57:H62)</f>
        <v>0</v>
      </c>
      <c r="I56" s="118"/>
      <c r="J56" s="119"/>
      <c r="K56" s="394">
        <f>SUM(K57:K62)</f>
        <v>0</v>
      </c>
      <c r="L56" s="848">
        <f>SUM(L57:L62)</f>
        <v>0</v>
      </c>
      <c r="M56" s="167">
        <f>SUM(M57:M61)</f>
        <v>31839</v>
      </c>
      <c r="N56" s="375">
        <f>SUM(N57:N61)</f>
        <v>31839</v>
      </c>
      <c r="O56" s="879">
        <f>SUM(G56,K56)</f>
        <v>31839</v>
      </c>
      <c r="P56" s="869">
        <f>SUM(P57:P62)</f>
        <v>0</v>
      </c>
    </row>
    <row r="57" spans="1:16" s="261" customFormat="1" ht="24.75" customHeight="1">
      <c r="A57" s="1302"/>
      <c r="B57" s="1159" t="s">
        <v>13</v>
      </c>
      <c r="C57" s="1159" t="s">
        <v>22</v>
      </c>
      <c r="D57" s="1161" t="s">
        <v>23</v>
      </c>
      <c r="E57" s="1303">
        <v>30771</v>
      </c>
      <c r="F57" s="1304">
        <v>30771</v>
      </c>
      <c r="G57" s="1305">
        <v>30625</v>
      </c>
      <c r="H57" s="1306">
        <v>-146</v>
      </c>
      <c r="I57" s="108"/>
      <c r="J57" s="1307"/>
      <c r="K57" s="671"/>
      <c r="L57" s="1150"/>
      <c r="M57" s="1309">
        <v>30771</v>
      </c>
      <c r="N57" s="672">
        <v>30771</v>
      </c>
      <c r="O57" s="1305">
        <f aca="true" t="shared" si="8" ref="O57:O62">SUM(G57,K57)</f>
        <v>30625</v>
      </c>
      <c r="P57" s="1163">
        <f aca="true" t="shared" si="9" ref="P57:P62">SUM(H57,L57)</f>
        <v>-146</v>
      </c>
    </row>
    <row r="58" spans="1:16" s="261" customFormat="1" ht="12" customHeight="1">
      <c r="A58" s="348"/>
      <c r="B58" s="90" t="s">
        <v>13</v>
      </c>
      <c r="C58" s="90" t="s">
        <v>30</v>
      </c>
      <c r="D58" s="144" t="s">
        <v>31</v>
      </c>
      <c r="E58" s="826">
        <v>239</v>
      </c>
      <c r="F58" s="362">
        <v>239</v>
      </c>
      <c r="G58" s="876">
        <v>239</v>
      </c>
      <c r="H58" s="877">
        <v>0</v>
      </c>
      <c r="I58" s="102"/>
      <c r="J58" s="103"/>
      <c r="K58" s="371"/>
      <c r="L58" s="847"/>
      <c r="M58" s="162">
        <v>239</v>
      </c>
      <c r="N58" s="373">
        <v>239</v>
      </c>
      <c r="O58" s="876">
        <f t="shared" si="8"/>
        <v>239</v>
      </c>
      <c r="P58" s="867">
        <f t="shared" si="9"/>
        <v>0</v>
      </c>
    </row>
    <row r="59" spans="1:16" ht="12.75">
      <c r="A59" s="348"/>
      <c r="B59" s="90" t="s">
        <v>13</v>
      </c>
      <c r="C59" s="90" t="s">
        <v>16</v>
      </c>
      <c r="D59" s="144" t="s">
        <v>24</v>
      </c>
      <c r="E59" s="826">
        <v>497</v>
      </c>
      <c r="F59" s="362">
        <v>497</v>
      </c>
      <c r="G59" s="876">
        <v>497</v>
      </c>
      <c r="H59" s="877">
        <v>0</v>
      </c>
      <c r="I59" s="102"/>
      <c r="J59" s="103"/>
      <c r="K59" s="371"/>
      <c r="L59" s="847"/>
      <c r="M59" s="162">
        <v>497</v>
      </c>
      <c r="N59" s="373">
        <v>497</v>
      </c>
      <c r="O59" s="876">
        <f t="shared" si="8"/>
        <v>497</v>
      </c>
      <c r="P59" s="867">
        <f t="shared" si="9"/>
        <v>0</v>
      </c>
    </row>
    <row r="60" spans="1:16" ht="12.75" customHeight="1">
      <c r="A60" s="348"/>
      <c r="B60" s="90" t="s">
        <v>13</v>
      </c>
      <c r="C60" s="90" t="s">
        <v>41</v>
      </c>
      <c r="D60" s="140" t="s">
        <v>33</v>
      </c>
      <c r="E60" s="826">
        <v>66</v>
      </c>
      <c r="F60" s="362">
        <v>66</v>
      </c>
      <c r="G60" s="876">
        <v>66</v>
      </c>
      <c r="H60" s="877">
        <v>0</v>
      </c>
      <c r="I60" s="102"/>
      <c r="J60" s="103"/>
      <c r="K60" s="371"/>
      <c r="L60" s="847"/>
      <c r="M60" s="162">
        <v>66</v>
      </c>
      <c r="N60" s="373">
        <v>66</v>
      </c>
      <c r="O60" s="876">
        <f t="shared" si="8"/>
        <v>66</v>
      </c>
      <c r="P60" s="867">
        <f t="shared" si="9"/>
        <v>0</v>
      </c>
    </row>
    <row r="61" spans="1:16" ht="12" customHeight="1">
      <c r="A61" s="348"/>
      <c r="B61" s="90" t="s">
        <v>13</v>
      </c>
      <c r="C61" s="90" t="s">
        <v>55</v>
      </c>
      <c r="D61" s="140" t="s">
        <v>56</v>
      </c>
      <c r="E61" s="826">
        <v>266</v>
      </c>
      <c r="F61" s="362">
        <v>266</v>
      </c>
      <c r="G61" s="876">
        <v>266</v>
      </c>
      <c r="H61" s="877">
        <v>0</v>
      </c>
      <c r="I61" s="102"/>
      <c r="J61" s="103"/>
      <c r="K61" s="371"/>
      <c r="L61" s="847"/>
      <c r="M61" s="168">
        <v>266</v>
      </c>
      <c r="N61" s="373">
        <v>266</v>
      </c>
      <c r="O61" s="876">
        <f t="shared" si="8"/>
        <v>266</v>
      </c>
      <c r="P61" s="867">
        <f t="shared" si="9"/>
        <v>0</v>
      </c>
    </row>
    <row r="62" spans="1:16" ht="25.5" customHeight="1">
      <c r="A62" s="1302"/>
      <c r="B62" s="1159" t="s">
        <v>13</v>
      </c>
      <c r="C62" s="1159" t="s">
        <v>437</v>
      </c>
      <c r="D62" s="1161" t="s">
        <v>688</v>
      </c>
      <c r="E62" s="1303">
        <v>0</v>
      </c>
      <c r="F62" s="1304">
        <v>0</v>
      </c>
      <c r="G62" s="1305">
        <v>146</v>
      </c>
      <c r="H62" s="1306">
        <v>146</v>
      </c>
      <c r="I62" s="108"/>
      <c r="J62" s="1307"/>
      <c r="K62" s="671"/>
      <c r="L62" s="1150"/>
      <c r="M62" s="1308">
        <v>0</v>
      </c>
      <c r="N62" s="672">
        <v>0</v>
      </c>
      <c r="O62" s="1305">
        <f t="shared" si="8"/>
        <v>146</v>
      </c>
      <c r="P62" s="1163">
        <f t="shared" si="9"/>
        <v>146</v>
      </c>
    </row>
    <row r="63" spans="1:16" ht="12.75">
      <c r="A63" s="354" t="s">
        <v>69</v>
      </c>
      <c r="B63" s="166"/>
      <c r="C63" s="115">
        <v>2</v>
      </c>
      <c r="D63" s="117" t="s">
        <v>70</v>
      </c>
      <c r="E63" s="828">
        <v>1506</v>
      </c>
      <c r="F63" s="363">
        <v>1506</v>
      </c>
      <c r="G63" s="879">
        <v>1506</v>
      </c>
      <c r="H63" s="880">
        <v>0</v>
      </c>
      <c r="I63" s="118"/>
      <c r="J63" s="119"/>
      <c r="K63" s="394">
        <v>0</v>
      </c>
      <c r="L63" s="848">
        <f>SUM(L64)</f>
        <v>0</v>
      </c>
      <c r="M63" s="167">
        <v>1506</v>
      </c>
      <c r="N63" s="375">
        <v>1506</v>
      </c>
      <c r="O63" s="879">
        <f>SUM(G63,K63)</f>
        <v>1506</v>
      </c>
      <c r="P63" s="869">
        <f>SUM(P64)</f>
        <v>0</v>
      </c>
    </row>
    <row r="64" spans="1:16" s="261" customFormat="1" ht="13.5" thickBot="1">
      <c r="A64" s="355"/>
      <c r="B64" s="169" t="s">
        <v>17</v>
      </c>
      <c r="C64" s="202">
        <v>637005</v>
      </c>
      <c r="D64" s="376" t="s">
        <v>71</v>
      </c>
      <c r="E64" s="829">
        <v>1506</v>
      </c>
      <c r="F64" s="364">
        <v>1506</v>
      </c>
      <c r="G64" s="881">
        <v>1506</v>
      </c>
      <c r="H64" s="882">
        <v>0</v>
      </c>
      <c r="I64" s="357"/>
      <c r="J64" s="356"/>
      <c r="K64" s="406"/>
      <c r="L64" s="855"/>
      <c r="M64" s="407">
        <v>1506</v>
      </c>
      <c r="N64" s="673">
        <v>1506</v>
      </c>
      <c r="O64" s="881">
        <f>SUM(G64,K64)</f>
        <v>1506</v>
      </c>
      <c r="P64" s="871">
        <f>SUM(H64,L64)</f>
        <v>0</v>
      </c>
    </row>
    <row r="67" spans="5:14" ht="12.75">
      <c r="E67" s="5"/>
      <c r="F67" s="5"/>
      <c r="I67" s="5"/>
      <c r="J67" s="5"/>
      <c r="M67" s="5"/>
      <c r="N67" s="5"/>
    </row>
  </sheetData>
  <sheetProtection/>
  <mergeCells count="24">
    <mergeCell ref="P6:P7"/>
    <mergeCell ref="F6:F7"/>
    <mergeCell ref="I6:I7"/>
    <mergeCell ref="G6:G7"/>
    <mergeCell ref="B55:D55"/>
    <mergeCell ref="B33:D33"/>
    <mergeCell ref="B42:D42"/>
    <mergeCell ref="B26:D26"/>
    <mergeCell ref="E4:L4"/>
    <mergeCell ref="A3:P3"/>
    <mergeCell ref="M4:P5"/>
    <mergeCell ref="N6:N7"/>
    <mergeCell ref="M6:M7"/>
    <mergeCell ref="E5:H5"/>
    <mergeCell ref="I5:L5"/>
    <mergeCell ref="K6:K7"/>
    <mergeCell ref="L6:L7"/>
    <mergeCell ref="O6:O7"/>
    <mergeCell ref="B10:D10"/>
    <mergeCell ref="B18:D18"/>
    <mergeCell ref="J6:J7"/>
    <mergeCell ref="A9:D9"/>
    <mergeCell ref="E6:E7"/>
    <mergeCell ref="H6:H7"/>
  </mergeCells>
  <printOptions horizontalCentered="1"/>
  <pageMargins left="0.1968503937007874" right="0.1968503937007874" top="0.5905511811023623" bottom="0.551181102362204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zoomScalePageLayoutView="0" workbookViewId="0" topLeftCell="J22">
      <selection activeCell="O38" sqref="O38"/>
    </sheetView>
  </sheetViews>
  <sheetFormatPr defaultColWidth="9.140625" defaultRowHeight="12.75"/>
  <cols>
    <col min="1" max="1" width="7.421875" style="0" customWidth="1"/>
    <col min="4" max="4" width="28.00390625" style="0" customWidth="1"/>
    <col min="5" max="5" width="10.7109375" style="0" customWidth="1"/>
    <col min="6" max="6" width="10.7109375" style="516" customWidth="1"/>
    <col min="7" max="9" width="10.7109375" style="0" customWidth="1"/>
    <col min="10" max="10" width="10.7109375" style="516" customWidth="1"/>
    <col min="11" max="13" width="10.7109375" style="0" customWidth="1"/>
    <col min="14" max="14" width="10.7109375" style="516" customWidth="1"/>
    <col min="15" max="16" width="10.7109375" style="0" customWidth="1"/>
  </cols>
  <sheetData>
    <row r="1" spans="1:6" ht="18.75">
      <c r="A1" s="1" t="s">
        <v>323</v>
      </c>
      <c r="B1" s="2"/>
      <c r="C1" s="2"/>
      <c r="D1" s="2"/>
      <c r="E1" s="2"/>
      <c r="F1" s="360"/>
    </row>
    <row r="2" spans="1:6" ht="13.5" thickBot="1">
      <c r="A2" s="6"/>
      <c r="F2" s="360"/>
    </row>
    <row r="3" spans="1:16" ht="24" thickBot="1">
      <c r="A3" s="1526" t="s">
        <v>622</v>
      </c>
      <c r="B3" s="1527"/>
      <c r="C3" s="1527"/>
      <c r="D3" s="1527"/>
      <c r="E3" s="1527"/>
      <c r="F3" s="1527"/>
      <c r="G3" s="1527"/>
      <c r="H3" s="1527"/>
      <c r="I3" s="1528"/>
      <c r="J3" s="1528"/>
      <c r="K3" s="1528"/>
      <c r="L3" s="1528"/>
      <c r="M3" s="1528"/>
      <c r="N3" s="1528"/>
      <c r="O3" s="1528"/>
      <c r="P3" s="1529"/>
    </row>
    <row r="4" spans="1:16" ht="15">
      <c r="A4" s="735"/>
      <c r="B4" s="736"/>
      <c r="C4" s="299"/>
      <c r="D4" s="738"/>
      <c r="E4" s="1576" t="s">
        <v>1</v>
      </c>
      <c r="F4" s="1577"/>
      <c r="G4" s="1577"/>
      <c r="H4" s="1577"/>
      <c r="I4" s="1577"/>
      <c r="J4" s="1577"/>
      <c r="K4" s="1577"/>
      <c r="L4" s="1578"/>
      <c r="M4" s="1538" t="s">
        <v>624</v>
      </c>
      <c r="N4" s="1539"/>
      <c r="O4" s="1539"/>
      <c r="P4" s="1540"/>
    </row>
    <row r="5" spans="1:16" ht="17.25" customHeight="1">
      <c r="A5" s="344" t="s">
        <v>2</v>
      </c>
      <c r="B5" s="295" t="s">
        <v>3</v>
      </c>
      <c r="C5" s="296"/>
      <c r="D5" s="313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541"/>
      <c r="N5" s="1542"/>
      <c r="O5" s="1542"/>
      <c r="P5" s="1535"/>
    </row>
    <row r="6" spans="1:16" ht="18.75" customHeight="1">
      <c r="A6" s="345" t="s">
        <v>6</v>
      </c>
      <c r="B6" s="298" t="s">
        <v>7</v>
      </c>
      <c r="C6" s="299"/>
      <c r="D6" s="314" t="s">
        <v>8</v>
      </c>
      <c r="E6" s="1555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95" t="s">
        <v>623</v>
      </c>
      <c r="N6" s="1509" t="s">
        <v>689</v>
      </c>
      <c r="O6" s="1502" t="s">
        <v>706</v>
      </c>
      <c r="P6" s="1480" t="s">
        <v>707</v>
      </c>
    </row>
    <row r="7" spans="1:16" ht="18.75" customHeight="1">
      <c r="A7" s="345" t="s">
        <v>9</v>
      </c>
      <c r="B7" s="298" t="s">
        <v>452</v>
      </c>
      <c r="C7" s="299"/>
      <c r="D7" s="314"/>
      <c r="E7" s="1556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15"/>
      <c r="E8" s="451" t="s">
        <v>508</v>
      </c>
      <c r="F8" s="361" t="s">
        <v>508</v>
      </c>
      <c r="G8" s="831" t="s">
        <v>507</v>
      </c>
      <c r="H8" s="832" t="s">
        <v>508</v>
      </c>
      <c r="I8" s="318" t="s">
        <v>508</v>
      </c>
      <c r="J8" s="361" t="s">
        <v>508</v>
      </c>
      <c r="K8" s="831" t="s">
        <v>507</v>
      </c>
      <c r="L8" s="832" t="s">
        <v>508</v>
      </c>
      <c r="M8" s="316" t="s">
        <v>507</v>
      </c>
      <c r="N8" s="361" t="s">
        <v>508</v>
      </c>
      <c r="O8" s="831" t="s">
        <v>507</v>
      </c>
      <c r="P8" s="832" t="s">
        <v>508</v>
      </c>
    </row>
    <row r="9" spans="1:16" s="262" customFormat="1" ht="15.75" thickTop="1">
      <c r="A9" s="547" t="s">
        <v>324</v>
      </c>
      <c r="B9" s="264"/>
      <c r="C9" s="265"/>
      <c r="D9" s="266"/>
      <c r="E9" s="267">
        <f aca="true" t="shared" si="0" ref="E9:N9">SUM(E10,E19,E31,E41)</f>
        <v>97475</v>
      </c>
      <c r="F9" s="552">
        <f t="shared" si="0"/>
        <v>63350</v>
      </c>
      <c r="G9" s="976">
        <f t="shared" si="0"/>
        <v>63455</v>
      </c>
      <c r="H9" s="975">
        <f>SUM(H10,H19,H31,H41)</f>
        <v>105</v>
      </c>
      <c r="I9" s="267">
        <f t="shared" si="0"/>
        <v>16597</v>
      </c>
      <c r="J9" s="552">
        <f t="shared" si="0"/>
        <v>16597</v>
      </c>
      <c r="K9" s="960">
        <f t="shared" si="0"/>
        <v>16597</v>
      </c>
      <c r="L9" s="990">
        <f>SUM(L10,L19,L31,L41)</f>
        <v>0</v>
      </c>
      <c r="M9" s="267">
        <f t="shared" si="0"/>
        <v>114072</v>
      </c>
      <c r="N9" s="552">
        <f t="shared" si="0"/>
        <v>79947</v>
      </c>
      <c r="O9" s="976">
        <f>SUM(G9,K9)</f>
        <v>80052</v>
      </c>
      <c r="P9" s="991">
        <f>SUM(P10,P19,P31,P41)</f>
        <v>105</v>
      </c>
    </row>
    <row r="10" spans="1:16" ht="15">
      <c r="A10" s="548" t="s">
        <v>325</v>
      </c>
      <c r="B10" s="67" t="s">
        <v>326</v>
      </c>
      <c r="C10" s="68"/>
      <c r="D10" s="68"/>
      <c r="E10" s="69">
        <f>SUM(E11:E18)</f>
        <v>10002</v>
      </c>
      <c r="F10" s="513">
        <f>SUM(F11:F18)</f>
        <v>10002</v>
      </c>
      <c r="G10" s="513">
        <f>SUM(G11:G18)</f>
        <v>10002</v>
      </c>
      <c r="H10" s="857">
        <f>SUM(H11:H18)</f>
        <v>0</v>
      </c>
      <c r="I10" s="69"/>
      <c r="J10" s="513"/>
      <c r="K10" s="513"/>
      <c r="L10" s="980"/>
      <c r="M10" s="69">
        <f>SUM(M11:M18)</f>
        <v>10002</v>
      </c>
      <c r="N10" s="513">
        <f>SUM(N11:N18)</f>
        <v>10002</v>
      </c>
      <c r="O10" s="513">
        <f>SUM(G10,K10)</f>
        <v>10002</v>
      </c>
      <c r="P10" s="866">
        <f>SUM(P11:P18)</f>
        <v>0</v>
      </c>
    </row>
    <row r="11" spans="1:16" ht="12.75">
      <c r="A11" s="490"/>
      <c r="B11" s="39" t="s">
        <v>327</v>
      </c>
      <c r="C11" s="39" t="s">
        <v>458</v>
      </c>
      <c r="D11" s="41" t="s">
        <v>328</v>
      </c>
      <c r="E11" s="42">
        <v>664</v>
      </c>
      <c r="F11" s="514">
        <v>664</v>
      </c>
      <c r="G11" s="514">
        <v>664</v>
      </c>
      <c r="H11" s="864">
        <v>0</v>
      </c>
      <c r="I11" s="137"/>
      <c r="J11" s="514"/>
      <c r="K11" s="514"/>
      <c r="L11" s="864"/>
      <c r="M11" s="42">
        <v>664</v>
      </c>
      <c r="N11" s="514">
        <v>664</v>
      </c>
      <c r="O11" s="514">
        <f>SUM(G11,K11)</f>
        <v>664</v>
      </c>
      <c r="P11" s="985">
        <f>SUM(H11,L11)</f>
        <v>0</v>
      </c>
    </row>
    <row r="12" spans="1:16" ht="12.75">
      <c r="A12" s="490"/>
      <c r="B12" s="39" t="s">
        <v>327</v>
      </c>
      <c r="C12" s="39" t="s">
        <v>458</v>
      </c>
      <c r="D12" s="41" t="s">
        <v>329</v>
      </c>
      <c r="E12" s="42">
        <v>1900</v>
      </c>
      <c r="F12" s="514">
        <v>1900</v>
      </c>
      <c r="G12" s="514">
        <v>1900</v>
      </c>
      <c r="H12" s="864">
        <v>0</v>
      </c>
      <c r="I12" s="137"/>
      <c r="J12" s="514"/>
      <c r="K12" s="514"/>
      <c r="L12" s="864"/>
      <c r="M12" s="42">
        <v>1900</v>
      </c>
      <c r="N12" s="514">
        <v>1900</v>
      </c>
      <c r="O12" s="514">
        <f aca="true" t="shared" si="1" ref="O12:O18">SUM(G12,K12)</f>
        <v>1900</v>
      </c>
      <c r="P12" s="986">
        <f aca="true" t="shared" si="2" ref="P12:P18">SUM(H12,L12)</f>
        <v>0</v>
      </c>
    </row>
    <row r="13" spans="1:16" ht="12.75">
      <c r="A13" s="490"/>
      <c r="B13" s="39" t="s">
        <v>327</v>
      </c>
      <c r="C13" s="39" t="s">
        <v>458</v>
      </c>
      <c r="D13" s="41" t="s">
        <v>330</v>
      </c>
      <c r="E13" s="42">
        <v>700</v>
      </c>
      <c r="F13" s="514">
        <v>700</v>
      </c>
      <c r="G13" s="514">
        <v>700</v>
      </c>
      <c r="H13" s="864">
        <v>0</v>
      </c>
      <c r="I13" s="137"/>
      <c r="J13" s="514"/>
      <c r="K13" s="514"/>
      <c r="L13" s="864"/>
      <c r="M13" s="42">
        <v>700</v>
      </c>
      <c r="N13" s="514">
        <v>700</v>
      </c>
      <c r="O13" s="514">
        <f t="shared" si="1"/>
        <v>700</v>
      </c>
      <c r="P13" s="985">
        <f t="shared" si="2"/>
        <v>0</v>
      </c>
    </row>
    <row r="14" spans="1:16" ht="12.75">
      <c r="A14" s="490"/>
      <c r="B14" s="39" t="s">
        <v>327</v>
      </c>
      <c r="C14" s="39" t="s">
        <v>458</v>
      </c>
      <c r="D14" s="41" t="s">
        <v>331</v>
      </c>
      <c r="E14" s="42">
        <v>3000</v>
      </c>
      <c r="F14" s="514">
        <v>3000</v>
      </c>
      <c r="G14" s="514">
        <v>3000</v>
      </c>
      <c r="H14" s="864">
        <v>0</v>
      </c>
      <c r="I14" s="137"/>
      <c r="J14" s="514"/>
      <c r="K14" s="514"/>
      <c r="L14" s="864"/>
      <c r="M14" s="42">
        <v>3000</v>
      </c>
      <c r="N14" s="514">
        <v>3000</v>
      </c>
      <c r="O14" s="514">
        <f t="shared" si="1"/>
        <v>3000</v>
      </c>
      <c r="P14" s="986">
        <f t="shared" si="2"/>
        <v>0</v>
      </c>
    </row>
    <row r="15" spans="1:16" ht="17.25" customHeight="1">
      <c r="A15" s="490"/>
      <c r="B15" s="39" t="s">
        <v>327</v>
      </c>
      <c r="C15" s="39" t="s">
        <v>458</v>
      </c>
      <c r="D15" s="44" t="s">
        <v>332</v>
      </c>
      <c r="E15" s="42">
        <v>830</v>
      </c>
      <c r="F15" s="514">
        <v>830</v>
      </c>
      <c r="G15" s="514">
        <v>830</v>
      </c>
      <c r="H15" s="864">
        <v>0</v>
      </c>
      <c r="I15" s="137"/>
      <c r="J15" s="514"/>
      <c r="K15" s="514"/>
      <c r="L15" s="864"/>
      <c r="M15" s="42">
        <v>830</v>
      </c>
      <c r="N15" s="514">
        <v>830</v>
      </c>
      <c r="O15" s="514">
        <f t="shared" si="1"/>
        <v>830</v>
      </c>
      <c r="P15" s="985">
        <f t="shared" si="2"/>
        <v>0</v>
      </c>
    </row>
    <row r="16" spans="1:16" s="261" customFormat="1" ht="27" customHeight="1">
      <c r="A16" s="490"/>
      <c r="B16" s="39" t="s">
        <v>327</v>
      </c>
      <c r="C16" s="39" t="s">
        <v>458</v>
      </c>
      <c r="D16" s="44" t="s">
        <v>333</v>
      </c>
      <c r="E16" s="42">
        <v>664</v>
      </c>
      <c r="F16" s="514">
        <v>664</v>
      </c>
      <c r="G16" s="514">
        <v>664</v>
      </c>
      <c r="H16" s="864">
        <v>0</v>
      </c>
      <c r="I16" s="42"/>
      <c r="J16" s="514"/>
      <c r="K16" s="514"/>
      <c r="L16" s="864"/>
      <c r="M16" s="42">
        <v>664</v>
      </c>
      <c r="N16" s="514">
        <v>664</v>
      </c>
      <c r="O16" s="514">
        <f t="shared" si="1"/>
        <v>664</v>
      </c>
      <c r="P16" s="986">
        <f t="shared" si="2"/>
        <v>0</v>
      </c>
    </row>
    <row r="17" spans="1:16" s="261" customFormat="1" ht="17.25" customHeight="1">
      <c r="A17" s="490"/>
      <c r="B17" s="39" t="s">
        <v>465</v>
      </c>
      <c r="C17" s="39" t="s">
        <v>458</v>
      </c>
      <c r="D17" s="44" t="s">
        <v>613</v>
      </c>
      <c r="E17" s="42">
        <v>1944</v>
      </c>
      <c r="F17" s="514">
        <v>1944</v>
      </c>
      <c r="G17" s="514">
        <v>1944</v>
      </c>
      <c r="H17" s="864">
        <v>0</v>
      </c>
      <c r="I17" s="42"/>
      <c r="J17" s="514"/>
      <c r="K17" s="514"/>
      <c r="L17" s="864"/>
      <c r="M17" s="42">
        <v>1944</v>
      </c>
      <c r="N17" s="514">
        <v>1944</v>
      </c>
      <c r="O17" s="514">
        <f t="shared" si="1"/>
        <v>1944</v>
      </c>
      <c r="P17" s="985">
        <f t="shared" si="2"/>
        <v>0</v>
      </c>
    </row>
    <row r="18" spans="1:16" ht="12.75">
      <c r="A18" s="490"/>
      <c r="B18" s="39" t="s">
        <v>327</v>
      </c>
      <c r="C18" s="39" t="s">
        <v>458</v>
      </c>
      <c r="D18" s="41" t="s">
        <v>334</v>
      </c>
      <c r="E18" s="42">
        <v>300</v>
      </c>
      <c r="F18" s="514">
        <v>300</v>
      </c>
      <c r="G18" s="514">
        <v>300</v>
      </c>
      <c r="H18" s="864">
        <v>0</v>
      </c>
      <c r="I18" s="137"/>
      <c r="J18" s="514"/>
      <c r="K18" s="514"/>
      <c r="L18" s="864"/>
      <c r="M18" s="42">
        <v>300</v>
      </c>
      <c r="N18" s="514">
        <v>300</v>
      </c>
      <c r="O18" s="514">
        <f t="shared" si="1"/>
        <v>300</v>
      </c>
      <c r="P18" s="986">
        <f t="shared" si="2"/>
        <v>0</v>
      </c>
    </row>
    <row r="19" spans="1:16" ht="15">
      <c r="A19" s="523" t="s">
        <v>335</v>
      </c>
      <c r="B19" s="1574" t="s">
        <v>336</v>
      </c>
      <c r="C19" s="1580"/>
      <c r="D19" s="1575"/>
      <c r="E19" s="71">
        <f>SUM(E20:E30)</f>
        <v>56163</v>
      </c>
      <c r="F19" s="513">
        <f>SUM(F20:F30)</f>
        <v>22038</v>
      </c>
      <c r="G19" s="557">
        <f>SUM(G20:G30)</f>
        <v>22043</v>
      </c>
      <c r="H19" s="857">
        <f>SUM(H20:H30)</f>
        <v>5</v>
      </c>
      <c r="I19" s="138"/>
      <c r="J19" s="513"/>
      <c r="K19" s="513"/>
      <c r="L19" s="857"/>
      <c r="M19" s="69">
        <f>SUM(M20:M30)</f>
        <v>56163</v>
      </c>
      <c r="N19" s="513">
        <f>SUM(N20:N30)</f>
        <v>22038</v>
      </c>
      <c r="O19" s="513">
        <f>SUM(G19,K19)</f>
        <v>22043</v>
      </c>
      <c r="P19" s="992">
        <f>SUM(P20:P30)</f>
        <v>5</v>
      </c>
    </row>
    <row r="20" spans="1:16" s="261" customFormat="1" ht="25.5" customHeight="1">
      <c r="A20" s="491"/>
      <c r="B20" s="39" t="s">
        <v>327</v>
      </c>
      <c r="C20" s="39" t="s">
        <v>22</v>
      </c>
      <c r="D20" s="57" t="s">
        <v>23</v>
      </c>
      <c r="E20" s="728">
        <v>25010</v>
      </c>
      <c r="F20" s="637">
        <v>10084</v>
      </c>
      <c r="G20" s="556">
        <v>10084</v>
      </c>
      <c r="H20" s="864">
        <v>0</v>
      </c>
      <c r="I20" s="10"/>
      <c r="J20" s="514"/>
      <c r="K20" s="978"/>
      <c r="L20" s="979"/>
      <c r="M20" s="137">
        <v>25010</v>
      </c>
      <c r="N20" s="637">
        <v>10084</v>
      </c>
      <c r="O20" s="556">
        <f>SUM(G20,K20)</f>
        <v>10084</v>
      </c>
      <c r="P20" s="986">
        <f aca="true" t="shared" si="3" ref="P20:P30">SUM(H20,L20)</f>
        <v>0</v>
      </c>
    </row>
    <row r="21" spans="1:16" s="261" customFormat="1" ht="12.75">
      <c r="A21" s="491"/>
      <c r="B21" s="39" t="s">
        <v>327</v>
      </c>
      <c r="C21" s="39" t="s">
        <v>30</v>
      </c>
      <c r="D21" s="58" t="s">
        <v>31</v>
      </c>
      <c r="E21" s="728">
        <v>168</v>
      </c>
      <c r="F21" s="637">
        <v>40</v>
      </c>
      <c r="G21" s="556">
        <v>40</v>
      </c>
      <c r="H21" s="864">
        <v>0</v>
      </c>
      <c r="I21" s="10"/>
      <c r="J21" s="514"/>
      <c r="K21" s="978"/>
      <c r="L21" s="979"/>
      <c r="M21" s="137">
        <v>168</v>
      </c>
      <c r="N21" s="637">
        <v>40</v>
      </c>
      <c r="O21" s="556">
        <f>SUM(G21,K21)</f>
        <v>40</v>
      </c>
      <c r="P21" s="985">
        <f t="shared" si="3"/>
        <v>0</v>
      </c>
    </row>
    <row r="22" spans="1:16" s="261" customFormat="1" ht="12.75">
      <c r="A22" s="491"/>
      <c r="B22" s="39" t="s">
        <v>327</v>
      </c>
      <c r="C22" s="39" t="s">
        <v>16</v>
      </c>
      <c r="D22" s="58" t="s">
        <v>559</v>
      </c>
      <c r="E22" s="728">
        <v>1393</v>
      </c>
      <c r="F22" s="637">
        <v>408</v>
      </c>
      <c r="G22" s="556">
        <v>408</v>
      </c>
      <c r="H22" s="864">
        <v>0</v>
      </c>
      <c r="I22" s="10"/>
      <c r="J22" s="514"/>
      <c r="K22" s="978"/>
      <c r="L22" s="979"/>
      <c r="M22" s="137">
        <v>1393</v>
      </c>
      <c r="N22" s="637">
        <v>408</v>
      </c>
      <c r="O22" s="556">
        <f>SUM(G22,K22)</f>
        <v>408</v>
      </c>
      <c r="P22" s="986">
        <f t="shared" si="3"/>
        <v>0</v>
      </c>
    </row>
    <row r="23" spans="1:16" s="261" customFormat="1" ht="12.75">
      <c r="A23" s="491"/>
      <c r="B23" s="39" t="s">
        <v>327</v>
      </c>
      <c r="C23" s="39" t="s">
        <v>459</v>
      </c>
      <c r="D23" s="58" t="s">
        <v>337</v>
      </c>
      <c r="E23" s="728">
        <v>6700</v>
      </c>
      <c r="F23" s="637">
        <v>6700</v>
      </c>
      <c r="G23" s="556">
        <v>6700</v>
      </c>
      <c r="H23" s="864">
        <v>0</v>
      </c>
      <c r="I23" s="10"/>
      <c r="J23" s="514"/>
      <c r="K23" s="978"/>
      <c r="L23" s="979"/>
      <c r="M23" s="137">
        <v>6700</v>
      </c>
      <c r="N23" s="637">
        <v>6700</v>
      </c>
      <c r="O23" s="514">
        <f aca="true" t="shared" si="4" ref="O23:O30">SUM(G23,K23)</f>
        <v>6700</v>
      </c>
      <c r="P23" s="985">
        <f t="shared" si="3"/>
        <v>0</v>
      </c>
    </row>
    <row r="24" spans="1:16" s="261" customFormat="1" ht="12.75">
      <c r="A24" s="505"/>
      <c r="B24" s="39" t="s">
        <v>327</v>
      </c>
      <c r="C24" s="39" t="s">
        <v>460</v>
      </c>
      <c r="D24" s="58" t="s">
        <v>338</v>
      </c>
      <c r="E24" s="728">
        <v>664</v>
      </c>
      <c r="F24" s="637">
        <v>664</v>
      </c>
      <c r="G24" s="556">
        <v>664</v>
      </c>
      <c r="H24" s="864">
        <v>0</v>
      </c>
      <c r="I24" s="10"/>
      <c r="J24" s="514"/>
      <c r="K24" s="978"/>
      <c r="L24" s="979"/>
      <c r="M24" s="137">
        <v>664</v>
      </c>
      <c r="N24" s="637">
        <v>664</v>
      </c>
      <c r="O24" s="514">
        <f t="shared" si="4"/>
        <v>664</v>
      </c>
      <c r="P24" s="986">
        <f t="shared" si="3"/>
        <v>0</v>
      </c>
    </row>
    <row r="25" spans="1:16" s="261" customFormat="1" ht="12.75">
      <c r="A25" s="1360"/>
      <c r="B25" s="1135" t="s">
        <v>327</v>
      </c>
      <c r="C25" s="1135" t="s">
        <v>460</v>
      </c>
      <c r="D25" s="1369" t="s">
        <v>339</v>
      </c>
      <c r="E25" s="701">
        <v>19000</v>
      </c>
      <c r="F25" s="700">
        <v>3748</v>
      </c>
      <c r="G25" s="1370">
        <v>3748</v>
      </c>
      <c r="H25" s="1371">
        <v>0</v>
      </c>
      <c r="I25" s="1372"/>
      <c r="J25" s="700"/>
      <c r="K25" s="1373"/>
      <c r="L25" s="1374"/>
      <c r="M25" s="701">
        <v>19000</v>
      </c>
      <c r="N25" s="700">
        <v>3748</v>
      </c>
      <c r="O25" s="1370">
        <f t="shared" si="4"/>
        <v>3748</v>
      </c>
      <c r="P25" s="1375">
        <f t="shared" si="3"/>
        <v>0</v>
      </c>
    </row>
    <row r="26" spans="1:16" s="261" customFormat="1" ht="12.75">
      <c r="A26" s="1360"/>
      <c r="B26" s="1135" t="s">
        <v>327</v>
      </c>
      <c r="C26" s="1135" t="s">
        <v>88</v>
      </c>
      <c r="D26" s="1369" t="s">
        <v>463</v>
      </c>
      <c r="E26" s="701">
        <v>200</v>
      </c>
      <c r="F26" s="700">
        <v>61</v>
      </c>
      <c r="G26" s="1370">
        <v>89</v>
      </c>
      <c r="H26" s="1371">
        <v>28</v>
      </c>
      <c r="I26" s="1372"/>
      <c r="J26" s="700"/>
      <c r="K26" s="1373"/>
      <c r="L26" s="1374"/>
      <c r="M26" s="701">
        <v>200</v>
      </c>
      <c r="N26" s="700">
        <v>61</v>
      </c>
      <c r="O26" s="1370">
        <f t="shared" si="4"/>
        <v>89</v>
      </c>
      <c r="P26" s="1376">
        <f t="shared" si="3"/>
        <v>28</v>
      </c>
    </row>
    <row r="27" spans="1:16" s="261" customFormat="1" ht="12.75">
      <c r="A27" s="1360"/>
      <c r="B27" s="1135" t="s">
        <v>327</v>
      </c>
      <c r="C27" s="1135" t="s">
        <v>676</v>
      </c>
      <c r="D27" s="1288" t="s">
        <v>677</v>
      </c>
      <c r="E27" s="701"/>
      <c r="F27" s="700">
        <v>292</v>
      </c>
      <c r="G27" s="1370">
        <v>290</v>
      </c>
      <c r="H27" s="1371">
        <v>-2</v>
      </c>
      <c r="I27" s="1372"/>
      <c r="J27" s="700"/>
      <c r="K27" s="1373"/>
      <c r="L27" s="1374"/>
      <c r="M27" s="701"/>
      <c r="N27" s="700">
        <v>292</v>
      </c>
      <c r="O27" s="1370">
        <f t="shared" si="4"/>
        <v>290</v>
      </c>
      <c r="P27" s="1375">
        <f t="shared" si="3"/>
        <v>-2</v>
      </c>
    </row>
    <row r="28" spans="1:16" s="261" customFormat="1" ht="51" customHeight="1">
      <c r="A28" s="492"/>
      <c r="B28" s="39" t="s">
        <v>327</v>
      </c>
      <c r="C28" s="544" t="s">
        <v>681</v>
      </c>
      <c r="D28" s="57" t="s">
        <v>514</v>
      </c>
      <c r="E28" s="728">
        <v>664</v>
      </c>
      <c r="F28" s="637">
        <v>41</v>
      </c>
      <c r="G28" s="556">
        <v>20</v>
      </c>
      <c r="H28" s="864">
        <v>-21</v>
      </c>
      <c r="I28" s="10"/>
      <c r="J28" s="514"/>
      <c r="K28" s="978"/>
      <c r="L28" s="979"/>
      <c r="M28" s="728">
        <v>664</v>
      </c>
      <c r="N28" s="637">
        <v>41</v>
      </c>
      <c r="O28" s="556">
        <f t="shared" si="4"/>
        <v>20</v>
      </c>
      <c r="P28" s="986">
        <f t="shared" si="3"/>
        <v>-21</v>
      </c>
    </row>
    <row r="29" spans="1:16" s="261" customFormat="1" ht="27" customHeight="1">
      <c r="A29" s="492"/>
      <c r="B29" s="64" t="s">
        <v>327</v>
      </c>
      <c r="C29" s="64" t="s">
        <v>461</v>
      </c>
      <c r="D29" s="57" t="s">
        <v>111</v>
      </c>
      <c r="E29" s="728">
        <v>1700</v>
      </c>
      <c r="F29" s="637">
        <v>0</v>
      </c>
      <c r="G29" s="556">
        <v>0</v>
      </c>
      <c r="H29" s="864">
        <v>0</v>
      </c>
      <c r="I29" s="10"/>
      <c r="J29" s="514"/>
      <c r="K29" s="978"/>
      <c r="L29" s="979"/>
      <c r="M29" s="728">
        <v>1700</v>
      </c>
      <c r="N29" s="637">
        <v>0</v>
      </c>
      <c r="O29" s="556">
        <f t="shared" si="4"/>
        <v>0</v>
      </c>
      <c r="P29" s="985">
        <f t="shared" si="3"/>
        <v>0</v>
      </c>
    </row>
    <row r="30" spans="1:16" ht="27.75" customHeight="1">
      <c r="A30" s="492"/>
      <c r="B30" s="39" t="s">
        <v>327</v>
      </c>
      <c r="C30" s="39" t="s">
        <v>462</v>
      </c>
      <c r="D30" s="57" t="s">
        <v>340</v>
      </c>
      <c r="E30" s="728">
        <v>664</v>
      </c>
      <c r="F30" s="637">
        <v>0</v>
      </c>
      <c r="G30" s="556">
        <v>0</v>
      </c>
      <c r="H30" s="864">
        <v>0</v>
      </c>
      <c r="I30" s="10"/>
      <c r="J30" s="514"/>
      <c r="K30" s="978"/>
      <c r="L30" s="979"/>
      <c r="M30" s="728">
        <v>664</v>
      </c>
      <c r="N30" s="637">
        <v>0</v>
      </c>
      <c r="O30" s="556">
        <f t="shared" si="4"/>
        <v>0</v>
      </c>
      <c r="P30" s="986">
        <f t="shared" si="3"/>
        <v>0</v>
      </c>
    </row>
    <row r="31" spans="1:16" ht="15">
      <c r="A31" s="504" t="s">
        <v>341</v>
      </c>
      <c r="B31" s="1574" t="s">
        <v>519</v>
      </c>
      <c r="C31" s="1580"/>
      <c r="D31" s="1581"/>
      <c r="E31" s="71">
        <f>SUM(E32:E40)</f>
        <v>31310</v>
      </c>
      <c r="F31" s="513">
        <f>SUM(F32:F40)</f>
        <v>31310</v>
      </c>
      <c r="G31" s="557">
        <f>SUM(G32:G40)</f>
        <v>31410</v>
      </c>
      <c r="H31" s="857">
        <f>SUM(H32:H40)</f>
        <v>100</v>
      </c>
      <c r="I31" s="69"/>
      <c r="J31" s="513"/>
      <c r="K31" s="513"/>
      <c r="L31" s="980"/>
      <c r="M31" s="725">
        <f>SUM(M32:M40)</f>
        <v>31310</v>
      </c>
      <c r="N31" s="726">
        <f>SUM(N32:N40)</f>
        <v>31310</v>
      </c>
      <c r="O31" s="513">
        <f>SUM(G31,K31)</f>
        <v>31410</v>
      </c>
      <c r="P31" s="992">
        <f>SUM(P32:P40)</f>
        <v>100</v>
      </c>
    </row>
    <row r="32" spans="1:16" s="261" customFormat="1" ht="27" customHeight="1">
      <c r="A32" s="1377"/>
      <c r="B32" s="1139" t="s">
        <v>327</v>
      </c>
      <c r="C32" s="1139" t="s">
        <v>22</v>
      </c>
      <c r="D32" s="1166" t="s">
        <v>23</v>
      </c>
      <c r="E32" s="1378">
        <v>8046</v>
      </c>
      <c r="F32" s="1379">
        <v>8046</v>
      </c>
      <c r="G32" s="1370">
        <v>7963</v>
      </c>
      <c r="H32" s="1371">
        <v>-83</v>
      </c>
      <c r="I32" s="1372"/>
      <c r="J32" s="1379"/>
      <c r="K32" s="1373"/>
      <c r="L32" s="1380"/>
      <c r="M32" s="1381">
        <v>8046</v>
      </c>
      <c r="N32" s="1379">
        <v>8046</v>
      </c>
      <c r="O32" s="700">
        <f aca="true" t="shared" si="5" ref="O32:O40">SUM(G32,K32)</f>
        <v>7963</v>
      </c>
      <c r="P32" s="1376">
        <f aca="true" t="shared" si="6" ref="P32:P40">SUM(H32,L32)</f>
        <v>-83</v>
      </c>
    </row>
    <row r="33" spans="1:16" s="261" customFormat="1" ht="15" customHeight="1">
      <c r="A33" s="1377"/>
      <c r="B33" s="1135" t="s">
        <v>327</v>
      </c>
      <c r="C33" s="1135" t="s">
        <v>460</v>
      </c>
      <c r="D33" s="1369" t="s">
        <v>338</v>
      </c>
      <c r="E33" s="1378">
        <v>0</v>
      </c>
      <c r="F33" s="1379"/>
      <c r="G33" s="1370">
        <v>50</v>
      </c>
      <c r="H33" s="1371">
        <v>50</v>
      </c>
      <c r="I33" s="1382"/>
      <c r="J33" s="1379"/>
      <c r="K33" s="1373"/>
      <c r="L33" s="1380"/>
      <c r="M33" s="1381"/>
      <c r="N33" s="1379"/>
      <c r="O33" s="700">
        <f t="shared" si="5"/>
        <v>50</v>
      </c>
      <c r="P33" s="1375">
        <f t="shared" si="6"/>
        <v>50</v>
      </c>
    </row>
    <row r="34" spans="1:16" s="261" customFormat="1" ht="15" customHeight="1">
      <c r="A34" s="1377"/>
      <c r="B34" s="1135" t="s">
        <v>327</v>
      </c>
      <c r="C34" s="1139" t="s">
        <v>34</v>
      </c>
      <c r="D34" s="1166" t="s">
        <v>690</v>
      </c>
      <c r="E34" s="1378">
        <v>0</v>
      </c>
      <c r="F34" s="1379">
        <v>0</v>
      </c>
      <c r="G34" s="1370">
        <v>50</v>
      </c>
      <c r="H34" s="1371">
        <v>50</v>
      </c>
      <c r="I34" s="1383"/>
      <c r="J34" s="1379"/>
      <c r="K34" s="1373"/>
      <c r="L34" s="1380"/>
      <c r="M34" s="1381"/>
      <c r="N34" s="1379"/>
      <c r="O34" s="700">
        <f t="shared" si="5"/>
        <v>50</v>
      </c>
      <c r="P34" s="1376">
        <f t="shared" si="6"/>
        <v>50</v>
      </c>
    </row>
    <row r="35" spans="1:16" s="261" customFormat="1" ht="12.75">
      <c r="A35" s="549"/>
      <c r="B35" s="64" t="s">
        <v>327</v>
      </c>
      <c r="C35" s="64" t="s">
        <v>30</v>
      </c>
      <c r="D35" s="58" t="s">
        <v>31</v>
      </c>
      <c r="E35" s="66">
        <v>67</v>
      </c>
      <c r="F35" s="532">
        <v>67</v>
      </c>
      <c r="G35" s="556">
        <v>67</v>
      </c>
      <c r="H35" s="864">
        <v>0</v>
      </c>
      <c r="I35" s="10"/>
      <c r="J35" s="532"/>
      <c r="K35" s="978"/>
      <c r="L35" s="981"/>
      <c r="M35" s="84">
        <v>67</v>
      </c>
      <c r="N35" s="532">
        <v>67</v>
      </c>
      <c r="O35" s="514">
        <f t="shared" si="5"/>
        <v>67</v>
      </c>
      <c r="P35" s="985">
        <f t="shared" si="6"/>
        <v>0</v>
      </c>
    </row>
    <row r="36" spans="1:16" s="261" customFormat="1" ht="12.75">
      <c r="A36" s="549"/>
      <c r="B36" s="64" t="s">
        <v>327</v>
      </c>
      <c r="C36" s="64" t="s">
        <v>16</v>
      </c>
      <c r="D36" s="58" t="s">
        <v>24</v>
      </c>
      <c r="E36" s="66">
        <v>497</v>
      </c>
      <c r="F36" s="532">
        <v>497</v>
      </c>
      <c r="G36" s="556">
        <v>497</v>
      </c>
      <c r="H36" s="864">
        <v>0</v>
      </c>
      <c r="I36" s="10"/>
      <c r="J36" s="514"/>
      <c r="K36" s="978"/>
      <c r="L36" s="979"/>
      <c r="M36" s="84">
        <v>497</v>
      </c>
      <c r="N36" s="532">
        <v>497</v>
      </c>
      <c r="O36" s="514">
        <f t="shared" si="5"/>
        <v>497</v>
      </c>
      <c r="P36" s="986">
        <f t="shared" si="6"/>
        <v>0</v>
      </c>
    </row>
    <row r="37" spans="1:16" s="261" customFormat="1" ht="27" customHeight="1">
      <c r="A37" s="550"/>
      <c r="B37" s="64" t="s">
        <v>327</v>
      </c>
      <c r="C37" s="64" t="s">
        <v>464</v>
      </c>
      <c r="D37" s="88" t="s">
        <v>342</v>
      </c>
      <c r="E37" s="66">
        <v>22000</v>
      </c>
      <c r="F37" s="532">
        <v>22000</v>
      </c>
      <c r="G37" s="556">
        <v>22000</v>
      </c>
      <c r="H37" s="864">
        <v>0</v>
      </c>
      <c r="I37" s="546"/>
      <c r="J37" s="554"/>
      <c r="K37" s="982"/>
      <c r="L37" s="983"/>
      <c r="M37" s="545">
        <v>22000</v>
      </c>
      <c r="N37" s="555">
        <v>22000</v>
      </c>
      <c r="O37" s="514">
        <f t="shared" si="5"/>
        <v>22000</v>
      </c>
      <c r="P37" s="985">
        <f t="shared" si="6"/>
        <v>0</v>
      </c>
    </row>
    <row r="38" spans="1:16" s="261" customFormat="1" ht="15" customHeight="1">
      <c r="A38" s="550"/>
      <c r="B38" s="64" t="s">
        <v>465</v>
      </c>
      <c r="C38" s="64" t="s">
        <v>37</v>
      </c>
      <c r="D38" s="88" t="s">
        <v>577</v>
      </c>
      <c r="E38" s="66"/>
      <c r="F38" s="532"/>
      <c r="G38" s="556">
        <v>0</v>
      </c>
      <c r="H38" s="864">
        <v>0</v>
      </c>
      <c r="I38" s="54"/>
      <c r="J38" s="555"/>
      <c r="K38" s="862"/>
      <c r="L38" s="984"/>
      <c r="M38" s="545"/>
      <c r="N38" s="555"/>
      <c r="O38" s="514">
        <f t="shared" si="5"/>
        <v>0</v>
      </c>
      <c r="P38" s="986">
        <f t="shared" si="6"/>
        <v>0</v>
      </c>
    </row>
    <row r="39" spans="1:16" ht="11.25" customHeight="1">
      <c r="A39" s="1384"/>
      <c r="B39" s="1139" t="s">
        <v>465</v>
      </c>
      <c r="C39" s="1139" t="s">
        <v>437</v>
      </c>
      <c r="D39" s="1385" t="s">
        <v>438</v>
      </c>
      <c r="E39" s="1378">
        <v>0</v>
      </c>
      <c r="F39" s="1379">
        <v>0</v>
      </c>
      <c r="G39" s="1370">
        <v>83</v>
      </c>
      <c r="H39" s="1371">
        <v>83</v>
      </c>
      <c r="I39" s="701"/>
      <c r="J39" s="1370"/>
      <c r="K39" s="1386"/>
      <c r="L39" s="1387"/>
      <c r="M39" s="1388"/>
      <c r="N39" s="1389"/>
      <c r="O39" s="700">
        <f t="shared" si="5"/>
        <v>83</v>
      </c>
      <c r="P39" s="1375">
        <f t="shared" si="6"/>
        <v>83</v>
      </c>
    </row>
    <row r="40" spans="1:16" ht="12.75">
      <c r="A40" s="1134"/>
      <c r="B40" s="1139" t="s">
        <v>327</v>
      </c>
      <c r="C40" s="1139" t="s">
        <v>459</v>
      </c>
      <c r="D40" s="1137" t="s">
        <v>337</v>
      </c>
      <c r="E40" s="701">
        <v>700</v>
      </c>
      <c r="F40" s="700">
        <v>700</v>
      </c>
      <c r="G40" s="1370">
        <v>700</v>
      </c>
      <c r="H40" s="1371">
        <v>0</v>
      </c>
      <c r="I40" s="1390"/>
      <c r="J40" s="1391"/>
      <c r="K40" s="1386"/>
      <c r="L40" s="1107"/>
      <c r="M40" s="1392">
        <v>700</v>
      </c>
      <c r="N40" s="1370">
        <v>700</v>
      </c>
      <c r="O40" s="700">
        <f t="shared" si="5"/>
        <v>700</v>
      </c>
      <c r="P40" s="1376">
        <f t="shared" si="6"/>
        <v>0</v>
      </c>
    </row>
    <row r="41" spans="1:16" ht="15">
      <c r="A41" s="350" t="s">
        <v>343</v>
      </c>
      <c r="B41" s="1518" t="s">
        <v>344</v>
      </c>
      <c r="C41" s="1519"/>
      <c r="D41" s="1579"/>
      <c r="E41" s="71"/>
      <c r="F41" s="513"/>
      <c r="G41" s="557"/>
      <c r="H41" s="857">
        <f>SUM(H42)</f>
        <v>0</v>
      </c>
      <c r="I41" s="71">
        <v>16597</v>
      </c>
      <c r="J41" s="557">
        <v>16597</v>
      </c>
      <c r="K41" s="1276">
        <v>16597</v>
      </c>
      <c r="L41" s="989">
        <f>SUM(L42)</f>
        <v>0</v>
      </c>
      <c r="M41" s="71">
        <v>16597</v>
      </c>
      <c r="N41" s="370">
        <v>16597</v>
      </c>
      <c r="O41" s="513">
        <f>SUM(G41,K41)</f>
        <v>16597</v>
      </c>
      <c r="P41" s="992">
        <f>SUM(P42)</f>
        <v>0</v>
      </c>
    </row>
    <row r="42" spans="1:16" s="261" customFormat="1" ht="27" customHeight="1" thickBot="1">
      <c r="A42" s="739"/>
      <c r="B42" s="740" t="s">
        <v>327</v>
      </c>
      <c r="C42" s="741" t="s">
        <v>665</v>
      </c>
      <c r="D42" s="742" t="s">
        <v>664</v>
      </c>
      <c r="E42" s="743"/>
      <c r="F42" s="744"/>
      <c r="G42" s="977"/>
      <c r="H42" s="865"/>
      <c r="I42" s="184">
        <v>16597</v>
      </c>
      <c r="J42" s="406">
        <v>16597</v>
      </c>
      <c r="K42" s="911">
        <v>16597</v>
      </c>
      <c r="L42" s="920"/>
      <c r="M42" s="184">
        <v>16597</v>
      </c>
      <c r="N42" s="406">
        <v>16597</v>
      </c>
      <c r="O42" s="987">
        <f>SUM(G42,K42)</f>
        <v>16597</v>
      </c>
      <c r="P42" s="988">
        <f>SUM(H42,L42)</f>
        <v>0</v>
      </c>
    </row>
    <row r="43" spans="1:12" ht="12.75">
      <c r="A43" s="6"/>
      <c r="D43" s="7"/>
      <c r="E43" s="7"/>
      <c r="F43" s="553"/>
      <c r="G43" s="7"/>
      <c r="H43" s="7"/>
      <c r="I43" s="7"/>
      <c r="J43" s="553"/>
      <c r="K43" s="7"/>
      <c r="L43" s="7"/>
    </row>
    <row r="44" spans="5:15" ht="12.7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sheetProtection/>
  <mergeCells count="20">
    <mergeCell ref="E5:H5"/>
    <mergeCell ref="H6:H7"/>
    <mergeCell ref="A3:P3"/>
    <mergeCell ref="M4:P5"/>
    <mergeCell ref="O6:O7"/>
    <mergeCell ref="P6:P7"/>
    <mergeCell ref="N6:N7"/>
    <mergeCell ref="M6:M7"/>
    <mergeCell ref="K6:K7"/>
    <mergeCell ref="L6:L7"/>
    <mergeCell ref="E4:L4"/>
    <mergeCell ref="I5:L5"/>
    <mergeCell ref="B41:D41"/>
    <mergeCell ref="F6:F7"/>
    <mergeCell ref="J6:J7"/>
    <mergeCell ref="B19:D19"/>
    <mergeCell ref="E6:E7"/>
    <mergeCell ref="I6:I7"/>
    <mergeCell ref="B31:D31"/>
    <mergeCell ref="G6:G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E4">
      <selection activeCell="P10" sqref="P10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8.421875" style="0" customWidth="1"/>
    <col min="4" max="4" width="30.00390625" style="0" customWidth="1"/>
    <col min="5" max="5" width="10.7109375" style="0" customWidth="1"/>
    <col min="6" max="6" width="10.7109375" style="516" customWidth="1"/>
    <col min="7" max="7" width="14.140625" style="0" customWidth="1"/>
    <col min="8" max="9" width="10.7109375" style="0" customWidth="1"/>
    <col min="10" max="10" width="10.7109375" style="562" customWidth="1"/>
    <col min="11" max="13" width="10.7109375" style="0" customWidth="1"/>
    <col min="14" max="14" width="10.7109375" style="562" customWidth="1"/>
    <col min="15" max="15" width="10.7109375" style="0" customWidth="1"/>
    <col min="16" max="16" width="11.28125" style="0" customWidth="1"/>
  </cols>
  <sheetData>
    <row r="1" spans="1:14" ht="18.75">
      <c r="A1" s="1" t="s">
        <v>345</v>
      </c>
      <c r="B1" s="2"/>
      <c r="C1" s="2"/>
      <c r="D1" s="2"/>
      <c r="E1" s="2"/>
      <c r="F1" s="562"/>
      <c r="N1" s="360"/>
    </row>
    <row r="2" spans="1:14" ht="13.5" thickBot="1">
      <c r="A2" s="6"/>
      <c r="F2" s="562"/>
      <c r="N2" s="360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8"/>
      <c r="E4" s="1576" t="s">
        <v>1</v>
      </c>
      <c r="F4" s="1577"/>
      <c r="G4" s="1577"/>
      <c r="H4" s="1577"/>
      <c r="I4" s="1577"/>
      <c r="J4" s="1577"/>
      <c r="K4" s="1577"/>
      <c r="L4" s="1578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313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582"/>
      <c r="N5" s="1583"/>
      <c r="O5" s="1583"/>
      <c r="P5" s="1578"/>
    </row>
    <row r="6" spans="1:16" ht="18" customHeight="1">
      <c r="A6" s="345" t="s">
        <v>6</v>
      </c>
      <c r="B6" s="298" t="s">
        <v>7</v>
      </c>
      <c r="C6" s="299"/>
      <c r="D6" s="314" t="s">
        <v>8</v>
      </c>
      <c r="E6" s="1555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78" t="s">
        <v>623</v>
      </c>
      <c r="N6" s="1467" t="s">
        <v>689</v>
      </c>
      <c r="O6" s="1502" t="s">
        <v>706</v>
      </c>
      <c r="P6" s="1480" t="s">
        <v>707</v>
      </c>
    </row>
    <row r="7" spans="1:16" ht="17.25" customHeight="1">
      <c r="A7" s="345" t="s">
        <v>9</v>
      </c>
      <c r="B7" s="298" t="s">
        <v>452</v>
      </c>
      <c r="C7" s="299"/>
      <c r="D7" s="314"/>
      <c r="E7" s="1556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23.25" customHeight="1" thickBot="1">
      <c r="A8" s="346"/>
      <c r="B8" s="301" t="s">
        <v>448</v>
      </c>
      <c r="C8" s="302"/>
      <c r="D8" s="315"/>
      <c r="E8" s="451" t="s">
        <v>508</v>
      </c>
      <c r="F8" s="361" t="s">
        <v>508</v>
      </c>
      <c r="G8" s="831" t="s">
        <v>507</v>
      </c>
      <c r="H8" s="832" t="s">
        <v>508</v>
      </c>
      <c r="I8" s="318" t="s">
        <v>508</v>
      </c>
      <c r="J8" s="361" t="s">
        <v>508</v>
      </c>
      <c r="K8" s="831" t="s">
        <v>507</v>
      </c>
      <c r="L8" s="832" t="s">
        <v>508</v>
      </c>
      <c r="M8" s="316" t="s">
        <v>507</v>
      </c>
      <c r="N8" s="361" t="s">
        <v>508</v>
      </c>
      <c r="O8" s="831" t="s">
        <v>507</v>
      </c>
      <c r="P8" s="832" t="s">
        <v>508</v>
      </c>
    </row>
    <row r="9" spans="1:16" s="260" customFormat="1" ht="15.75" thickTop="1">
      <c r="A9" s="408" t="s">
        <v>346</v>
      </c>
      <c r="B9" s="185"/>
      <c r="C9" s="186"/>
      <c r="D9" s="187"/>
      <c r="E9" s="188">
        <f aca="true" t="shared" si="0" ref="E9:M9">SUM(E10,E18,E23,E33,E35,E40)</f>
        <v>65020</v>
      </c>
      <c r="F9" s="405">
        <f t="shared" si="0"/>
        <v>108494</v>
      </c>
      <c r="G9" s="844">
        <f>SUM(G10,G18,G23,G33,G35,G40,G46)</f>
        <v>116174</v>
      </c>
      <c r="H9" s="845">
        <v>7680</v>
      </c>
      <c r="I9" s="158">
        <f t="shared" si="0"/>
        <v>49791</v>
      </c>
      <c r="J9" s="367">
        <f t="shared" si="0"/>
        <v>33200</v>
      </c>
      <c r="K9" s="844">
        <f t="shared" si="0"/>
        <v>66319</v>
      </c>
      <c r="L9" s="883">
        <f t="shared" si="0"/>
        <v>33119</v>
      </c>
      <c r="M9" s="158">
        <f t="shared" si="0"/>
        <v>114811</v>
      </c>
      <c r="N9" s="367">
        <f>SUM(N18,N10,N23,N33,N35,N40)</f>
        <v>141694</v>
      </c>
      <c r="O9" s="900">
        <f aca="true" t="shared" si="1" ref="O9:O23">SUM(G9,K9)</f>
        <v>182493</v>
      </c>
      <c r="P9" s="883">
        <v>40799</v>
      </c>
    </row>
    <row r="10" spans="1:16" ht="15">
      <c r="A10" s="427" t="s">
        <v>347</v>
      </c>
      <c r="B10" s="95" t="s">
        <v>348</v>
      </c>
      <c r="C10" s="95"/>
      <c r="D10" s="96"/>
      <c r="E10" s="97">
        <f aca="true" t="shared" si="2" ref="E10:N10">SUM(E11:E17)</f>
        <v>1664</v>
      </c>
      <c r="F10" s="370">
        <f t="shared" si="2"/>
        <v>40038</v>
      </c>
      <c r="G10" s="370">
        <f>SUM(G11:G17)</f>
        <v>40038</v>
      </c>
      <c r="H10" s="846">
        <f>SUM(H11:H17)</f>
        <v>0</v>
      </c>
      <c r="I10" s="97">
        <f t="shared" si="2"/>
        <v>0</v>
      </c>
      <c r="J10" s="370">
        <f t="shared" si="2"/>
        <v>0</v>
      </c>
      <c r="K10" s="370">
        <f t="shared" si="2"/>
        <v>0</v>
      </c>
      <c r="L10" s="846">
        <f>SUM(L11:L17)</f>
        <v>0</v>
      </c>
      <c r="M10" s="97">
        <f t="shared" si="2"/>
        <v>1664</v>
      </c>
      <c r="N10" s="370">
        <f t="shared" si="2"/>
        <v>40038</v>
      </c>
      <c r="O10" s="370">
        <f t="shared" si="1"/>
        <v>40038</v>
      </c>
      <c r="P10" s="898">
        <f>SUM(P11:P17)</f>
        <v>0</v>
      </c>
    </row>
    <row r="11" spans="1:16" s="261" customFormat="1" ht="27" customHeight="1">
      <c r="A11" s="490"/>
      <c r="B11" s="90" t="s">
        <v>349</v>
      </c>
      <c r="C11" s="139" t="s">
        <v>22</v>
      </c>
      <c r="D11" s="140" t="s">
        <v>651</v>
      </c>
      <c r="E11" s="178">
        <v>664</v>
      </c>
      <c r="F11" s="395">
        <v>1902</v>
      </c>
      <c r="G11" s="371">
        <v>1902</v>
      </c>
      <c r="H11" s="847"/>
      <c r="I11" s="141"/>
      <c r="J11" s="371"/>
      <c r="K11" s="404"/>
      <c r="L11" s="856"/>
      <c r="M11" s="178">
        <v>664</v>
      </c>
      <c r="N11" s="395">
        <v>1902</v>
      </c>
      <c r="O11" s="371">
        <f t="shared" si="1"/>
        <v>1902</v>
      </c>
      <c r="P11" s="847">
        <f>SUM(H11,L11)</f>
        <v>0</v>
      </c>
    </row>
    <row r="12" spans="1:16" s="261" customFormat="1" ht="25.5" customHeight="1">
      <c r="A12" s="490"/>
      <c r="B12" s="90" t="s">
        <v>349</v>
      </c>
      <c r="C12" s="142" t="s">
        <v>468</v>
      </c>
      <c r="D12" s="107" t="s">
        <v>350</v>
      </c>
      <c r="E12" s="178">
        <v>1000</v>
      </c>
      <c r="F12" s="395">
        <v>1000</v>
      </c>
      <c r="G12" s="371">
        <v>1000</v>
      </c>
      <c r="H12" s="847"/>
      <c r="I12" s="141"/>
      <c r="J12" s="371"/>
      <c r="K12" s="404"/>
      <c r="L12" s="856"/>
      <c r="M12" s="178">
        <v>1000</v>
      </c>
      <c r="N12" s="395">
        <v>1000</v>
      </c>
      <c r="O12" s="371">
        <f t="shared" si="1"/>
        <v>1000</v>
      </c>
      <c r="P12" s="847">
        <f aca="true" t="shared" si="3" ref="P12:P17">SUM(H12,L12)</f>
        <v>0</v>
      </c>
    </row>
    <row r="13" spans="1:16" s="261" customFormat="1" ht="25.5" customHeight="1">
      <c r="A13" s="490"/>
      <c r="B13" s="90" t="s">
        <v>349</v>
      </c>
      <c r="C13" s="142" t="s">
        <v>649</v>
      </c>
      <c r="D13" s="679" t="s">
        <v>650</v>
      </c>
      <c r="E13" s="178">
        <v>0</v>
      </c>
      <c r="F13" s="395">
        <v>1690</v>
      </c>
      <c r="G13" s="371">
        <v>1690</v>
      </c>
      <c r="H13" s="847"/>
      <c r="I13" s="141"/>
      <c r="J13" s="371"/>
      <c r="K13" s="404"/>
      <c r="L13" s="856"/>
      <c r="M13" s="178">
        <v>0</v>
      </c>
      <c r="N13" s="395">
        <v>1690</v>
      </c>
      <c r="O13" s="371">
        <f t="shared" si="1"/>
        <v>1690</v>
      </c>
      <c r="P13" s="847">
        <f t="shared" si="3"/>
        <v>0</v>
      </c>
    </row>
    <row r="14" spans="1:16" s="261" customFormat="1" ht="25.5" customHeight="1">
      <c r="A14" s="490"/>
      <c r="B14" s="90" t="s">
        <v>349</v>
      </c>
      <c r="C14" s="142">
        <v>630</v>
      </c>
      <c r="D14" s="679" t="s">
        <v>652</v>
      </c>
      <c r="E14" s="178">
        <v>0</v>
      </c>
      <c r="F14" s="395">
        <v>202</v>
      </c>
      <c r="G14" s="371">
        <v>202</v>
      </c>
      <c r="H14" s="847"/>
      <c r="I14" s="141"/>
      <c r="J14" s="371"/>
      <c r="K14" s="404"/>
      <c r="L14" s="856"/>
      <c r="M14" s="178">
        <v>0</v>
      </c>
      <c r="N14" s="395">
        <v>202</v>
      </c>
      <c r="O14" s="371">
        <f t="shared" si="1"/>
        <v>202</v>
      </c>
      <c r="P14" s="847">
        <f t="shared" si="3"/>
        <v>0</v>
      </c>
    </row>
    <row r="15" spans="1:16" s="261" customFormat="1" ht="25.5" customHeight="1">
      <c r="A15" s="490"/>
      <c r="B15" s="90" t="s">
        <v>349</v>
      </c>
      <c r="C15" s="142" t="s">
        <v>653</v>
      </c>
      <c r="D15" s="679" t="s">
        <v>654</v>
      </c>
      <c r="E15" s="178">
        <v>0</v>
      </c>
      <c r="F15" s="395">
        <v>23704</v>
      </c>
      <c r="G15" s="371">
        <v>23704</v>
      </c>
      <c r="H15" s="847"/>
      <c r="I15" s="141"/>
      <c r="J15" s="371"/>
      <c r="K15" s="404"/>
      <c r="L15" s="856"/>
      <c r="M15" s="178">
        <v>0</v>
      </c>
      <c r="N15" s="395">
        <v>23704</v>
      </c>
      <c r="O15" s="371">
        <f t="shared" si="1"/>
        <v>23704</v>
      </c>
      <c r="P15" s="847">
        <f t="shared" si="3"/>
        <v>0</v>
      </c>
    </row>
    <row r="16" spans="1:16" s="261" customFormat="1" ht="25.5" customHeight="1">
      <c r="A16" s="490"/>
      <c r="B16" s="90" t="s">
        <v>349</v>
      </c>
      <c r="C16" s="142" t="s">
        <v>653</v>
      </c>
      <c r="D16" s="679" t="s">
        <v>655</v>
      </c>
      <c r="E16" s="178">
        <v>0</v>
      </c>
      <c r="F16" s="395">
        <v>8000</v>
      </c>
      <c r="G16" s="371">
        <v>8000</v>
      </c>
      <c r="H16" s="847"/>
      <c r="I16" s="141"/>
      <c r="J16" s="371"/>
      <c r="K16" s="404"/>
      <c r="L16" s="856"/>
      <c r="M16" s="178">
        <v>0</v>
      </c>
      <c r="N16" s="395">
        <v>8000</v>
      </c>
      <c r="O16" s="371">
        <f t="shared" si="1"/>
        <v>8000</v>
      </c>
      <c r="P16" s="847">
        <f t="shared" si="3"/>
        <v>0</v>
      </c>
    </row>
    <row r="17" spans="1:16" s="261" customFormat="1" ht="41.25" customHeight="1">
      <c r="A17" s="490"/>
      <c r="B17" s="90" t="s">
        <v>349</v>
      </c>
      <c r="C17" s="142">
        <v>630</v>
      </c>
      <c r="D17" s="679" t="s">
        <v>656</v>
      </c>
      <c r="E17" s="178">
        <v>0</v>
      </c>
      <c r="F17" s="395">
        <v>3540</v>
      </c>
      <c r="G17" s="371">
        <v>3540</v>
      </c>
      <c r="H17" s="847"/>
      <c r="I17" s="141"/>
      <c r="J17" s="371"/>
      <c r="K17" s="404"/>
      <c r="L17" s="856"/>
      <c r="M17" s="178">
        <v>0</v>
      </c>
      <c r="N17" s="395">
        <v>3540</v>
      </c>
      <c r="O17" s="371">
        <f t="shared" si="1"/>
        <v>3540</v>
      </c>
      <c r="P17" s="847">
        <f t="shared" si="3"/>
        <v>0</v>
      </c>
    </row>
    <row r="18" spans="1:16" ht="15">
      <c r="A18" s="410" t="s">
        <v>351</v>
      </c>
      <c r="B18" s="1512" t="s">
        <v>352</v>
      </c>
      <c r="C18" s="1584"/>
      <c r="D18" s="1585"/>
      <c r="E18" s="97">
        <f>SUM(E19:E22)</f>
        <v>9244</v>
      </c>
      <c r="F18" s="370">
        <f>SUM(F19:F22)</f>
        <v>9244</v>
      </c>
      <c r="G18" s="370">
        <f>SUM(G19:G22)</f>
        <v>9244</v>
      </c>
      <c r="H18" s="846">
        <f>SUM(H19:H22)</f>
        <v>0</v>
      </c>
      <c r="I18" s="97"/>
      <c r="J18" s="370"/>
      <c r="K18" s="370">
        <f>SUM(K19:K22)</f>
        <v>0</v>
      </c>
      <c r="L18" s="846">
        <f>SUM(L19:L22)</f>
        <v>0</v>
      </c>
      <c r="M18" s="97">
        <f>SUM(M19:M22)</f>
        <v>9244</v>
      </c>
      <c r="N18" s="370">
        <f>SUM(N19:N22)</f>
        <v>9244</v>
      </c>
      <c r="O18" s="370">
        <f t="shared" si="1"/>
        <v>9244</v>
      </c>
      <c r="P18" s="898">
        <f>SUM(P19:P22)</f>
        <v>0</v>
      </c>
    </row>
    <row r="19" spans="1:16" s="261" customFormat="1" ht="25.5">
      <c r="A19" s="413"/>
      <c r="B19" s="327" t="s">
        <v>169</v>
      </c>
      <c r="C19" s="145" t="s">
        <v>22</v>
      </c>
      <c r="D19" s="219" t="s">
        <v>467</v>
      </c>
      <c r="E19" s="102">
        <v>7530</v>
      </c>
      <c r="F19" s="371">
        <v>7530</v>
      </c>
      <c r="G19" s="371">
        <v>7530</v>
      </c>
      <c r="H19" s="847"/>
      <c r="I19" s="141"/>
      <c r="J19" s="404"/>
      <c r="K19" s="404"/>
      <c r="L19" s="856"/>
      <c r="M19" s="102">
        <v>7530</v>
      </c>
      <c r="N19" s="371">
        <v>7530</v>
      </c>
      <c r="O19" s="371">
        <f t="shared" si="1"/>
        <v>7530</v>
      </c>
      <c r="P19" s="847">
        <f>SUM(H19,L19)</f>
        <v>0</v>
      </c>
    </row>
    <row r="20" spans="1:16" s="261" customFormat="1" ht="12.75">
      <c r="A20" s="413"/>
      <c r="B20" s="327" t="s">
        <v>169</v>
      </c>
      <c r="C20" s="145">
        <v>637014</v>
      </c>
      <c r="D20" s="219" t="s">
        <v>559</v>
      </c>
      <c r="E20" s="102">
        <v>994</v>
      </c>
      <c r="F20" s="371">
        <v>994</v>
      </c>
      <c r="G20" s="371">
        <v>994</v>
      </c>
      <c r="H20" s="847"/>
      <c r="I20" s="141"/>
      <c r="J20" s="404"/>
      <c r="K20" s="404"/>
      <c r="L20" s="856"/>
      <c r="M20" s="102">
        <v>994</v>
      </c>
      <c r="N20" s="371">
        <v>994</v>
      </c>
      <c r="O20" s="371">
        <f t="shared" si="1"/>
        <v>994</v>
      </c>
      <c r="P20" s="847">
        <f>SUM(H20,L20)</f>
        <v>0</v>
      </c>
    </row>
    <row r="21" spans="1:16" s="261" customFormat="1" ht="12.75">
      <c r="A21" s="413"/>
      <c r="B21" s="327" t="s">
        <v>500</v>
      </c>
      <c r="C21" s="145">
        <v>637016</v>
      </c>
      <c r="D21" s="219" t="s">
        <v>501</v>
      </c>
      <c r="E21" s="102">
        <v>56</v>
      </c>
      <c r="F21" s="371">
        <v>56</v>
      </c>
      <c r="G21" s="371">
        <v>56</v>
      </c>
      <c r="H21" s="847"/>
      <c r="I21" s="141"/>
      <c r="J21" s="404"/>
      <c r="K21" s="404"/>
      <c r="L21" s="856"/>
      <c r="M21" s="102">
        <v>56</v>
      </c>
      <c r="N21" s="371">
        <v>56</v>
      </c>
      <c r="O21" s="371">
        <f t="shared" si="1"/>
        <v>56</v>
      </c>
      <c r="P21" s="847">
        <f>SUM(H21,L21)</f>
        <v>0</v>
      </c>
    </row>
    <row r="22" spans="1:16" ht="12.75">
      <c r="A22" s="447"/>
      <c r="B22" s="112" t="s">
        <v>169</v>
      </c>
      <c r="C22" s="100">
        <v>633006</v>
      </c>
      <c r="D22" s="101" t="s">
        <v>353</v>
      </c>
      <c r="E22" s="102">
        <v>664</v>
      </c>
      <c r="F22" s="371">
        <v>664</v>
      </c>
      <c r="G22" s="371">
        <v>664</v>
      </c>
      <c r="H22" s="847"/>
      <c r="I22" s="141"/>
      <c r="J22" s="371"/>
      <c r="K22" s="404"/>
      <c r="L22" s="856"/>
      <c r="M22" s="102">
        <v>664</v>
      </c>
      <c r="N22" s="371">
        <v>664</v>
      </c>
      <c r="O22" s="371">
        <f t="shared" si="1"/>
        <v>664</v>
      </c>
      <c r="P22" s="847">
        <f>SUM(H22,L22)</f>
        <v>0</v>
      </c>
    </row>
    <row r="23" spans="1:16" ht="15">
      <c r="A23" s="350" t="s">
        <v>354</v>
      </c>
      <c r="B23" s="1512" t="s">
        <v>355</v>
      </c>
      <c r="C23" s="1584"/>
      <c r="D23" s="1585"/>
      <c r="E23" s="97">
        <f>SUM(E24:E32)</f>
        <v>43371</v>
      </c>
      <c r="F23" s="370">
        <f>SUM(F24:F32)</f>
        <v>43371</v>
      </c>
      <c r="G23" s="370">
        <f>SUM(G24:G32)</f>
        <v>43371</v>
      </c>
      <c r="H23" s="846">
        <f>SUM(H24:H32)</f>
        <v>0</v>
      </c>
      <c r="I23" s="97"/>
      <c r="J23" s="370"/>
      <c r="K23" s="370">
        <f>SUM(K24:K32)</f>
        <v>27119</v>
      </c>
      <c r="L23" s="846">
        <f>SUM(L24:L32)</f>
        <v>27119</v>
      </c>
      <c r="M23" s="97">
        <f>SUM(M24:M32)</f>
        <v>43371</v>
      </c>
      <c r="N23" s="370">
        <f>SUM(N24:N32)</f>
        <v>43371</v>
      </c>
      <c r="O23" s="370">
        <f t="shared" si="1"/>
        <v>70490</v>
      </c>
      <c r="P23" s="846">
        <f>SUM(P24:P32)</f>
        <v>27119</v>
      </c>
    </row>
    <row r="24" spans="1:16" s="261" customFormat="1" ht="27" customHeight="1">
      <c r="A24" s="391"/>
      <c r="B24" s="112" t="s">
        <v>169</v>
      </c>
      <c r="C24" s="100" t="s">
        <v>22</v>
      </c>
      <c r="D24" s="140" t="s">
        <v>23</v>
      </c>
      <c r="E24" s="178">
        <v>4060</v>
      </c>
      <c r="F24" s="395">
        <v>4060</v>
      </c>
      <c r="G24" s="395">
        <v>4060</v>
      </c>
      <c r="H24" s="847">
        <v>0</v>
      </c>
      <c r="I24" s="121"/>
      <c r="J24" s="371"/>
      <c r="K24" s="858"/>
      <c r="L24" s="859"/>
      <c r="M24" s="178">
        <v>4060</v>
      </c>
      <c r="N24" s="395">
        <v>4060</v>
      </c>
      <c r="O24" s="371">
        <f aca="true" t="shared" si="4" ref="O24:O32">SUM(G24,K24)</f>
        <v>4060</v>
      </c>
      <c r="P24" s="847">
        <f aca="true" t="shared" si="5" ref="P24:P32">SUM(H24,L24)</f>
        <v>0</v>
      </c>
    </row>
    <row r="25" spans="1:16" s="261" customFormat="1" ht="12.75">
      <c r="A25" s="391"/>
      <c r="B25" s="112" t="s">
        <v>169</v>
      </c>
      <c r="C25" s="100">
        <v>637016</v>
      </c>
      <c r="D25" s="144" t="s">
        <v>31</v>
      </c>
      <c r="E25" s="178">
        <v>34</v>
      </c>
      <c r="F25" s="395">
        <v>34</v>
      </c>
      <c r="G25" s="395">
        <v>34</v>
      </c>
      <c r="H25" s="847">
        <v>0</v>
      </c>
      <c r="I25" s="121"/>
      <c r="J25" s="371"/>
      <c r="K25" s="858"/>
      <c r="L25" s="859"/>
      <c r="M25" s="178">
        <v>34</v>
      </c>
      <c r="N25" s="395">
        <v>34</v>
      </c>
      <c r="O25" s="371">
        <f t="shared" si="4"/>
        <v>34</v>
      </c>
      <c r="P25" s="847">
        <f t="shared" si="5"/>
        <v>0</v>
      </c>
    </row>
    <row r="26" spans="1:16" s="261" customFormat="1" ht="12.75">
      <c r="A26" s="391"/>
      <c r="B26" s="112" t="s">
        <v>169</v>
      </c>
      <c r="C26" s="100">
        <v>637014</v>
      </c>
      <c r="D26" s="144" t="s">
        <v>560</v>
      </c>
      <c r="E26" s="178">
        <v>244</v>
      </c>
      <c r="F26" s="395">
        <v>244</v>
      </c>
      <c r="G26" s="395">
        <v>244</v>
      </c>
      <c r="H26" s="847">
        <v>0</v>
      </c>
      <c r="I26" s="121"/>
      <c r="J26" s="371"/>
      <c r="K26" s="858"/>
      <c r="L26" s="859"/>
      <c r="M26" s="178">
        <v>244</v>
      </c>
      <c r="N26" s="395">
        <v>244</v>
      </c>
      <c r="O26" s="371">
        <f t="shared" si="4"/>
        <v>244</v>
      </c>
      <c r="P26" s="847">
        <f t="shared" si="5"/>
        <v>0</v>
      </c>
    </row>
    <row r="27" spans="1:16" s="261" customFormat="1" ht="25.5">
      <c r="A27" s="391"/>
      <c r="B27" s="112" t="s">
        <v>169</v>
      </c>
      <c r="C27" s="434" t="s">
        <v>512</v>
      </c>
      <c r="D27" s="140" t="s">
        <v>513</v>
      </c>
      <c r="E27" s="102">
        <v>21000</v>
      </c>
      <c r="F27" s="371">
        <v>21000</v>
      </c>
      <c r="G27" s="371">
        <v>21000</v>
      </c>
      <c r="H27" s="847">
        <v>0</v>
      </c>
      <c r="I27" s="121"/>
      <c r="J27" s="371"/>
      <c r="K27" s="858"/>
      <c r="L27" s="859"/>
      <c r="M27" s="102">
        <v>21000</v>
      </c>
      <c r="N27" s="371">
        <v>21000</v>
      </c>
      <c r="O27" s="371">
        <f t="shared" si="4"/>
        <v>21000</v>
      </c>
      <c r="P27" s="847">
        <f t="shared" si="5"/>
        <v>0</v>
      </c>
    </row>
    <row r="28" spans="1:16" s="261" customFormat="1" ht="38.25">
      <c r="A28" s="1289"/>
      <c r="B28" s="1298" t="s">
        <v>169</v>
      </c>
      <c r="C28" s="1406">
        <v>717</v>
      </c>
      <c r="D28" s="1161" t="s">
        <v>723</v>
      </c>
      <c r="E28" s="108"/>
      <c r="F28" s="671"/>
      <c r="G28" s="671"/>
      <c r="H28" s="1150"/>
      <c r="I28" s="1286"/>
      <c r="J28" s="671"/>
      <c r="K28" s="671">
        <v>27119</v>
      </c>
      <c r="L28" s="1150">
        <v>27119</v>
      </c>
      <c r="M28" s="108"/>
      <c r="N28" s="671"/>
      <c r="O28" s="671">
        <f t="shared" si="4"/>
        <v>27119</v>
      </c>
      <c r="P28" s="1150">
        <f t="shared" si="5"/>
        <v>27119</v>
      </c>
    </row>
    <row r="29" spans="1:16" s="261" customFormat="1" ht="25.5">
      <c r="A29" s="391"/>
      <c r="B29" s="112" t="s">
        <v>571</v>
      </c>
      <c r="C29" s="434">
        <v>632002</v>
      </c>
      <c r="D29" s="140" t="s">
        <v>582</v>
      </c>
      <c r="E29" s="102">
        <v>3033</v>
      </c>
      <c r="F29" s="371">
        <v>3033</v>
      </c>
      <c r="G29" s="995">
        <v>3033</v>
      </c>
      <c r="H29" s="847">
        <v>0</v>
      </c>
      <c r="I29" s="121"/>
      <c r="J29" s="371"/>
      <c r="K29" s="858"/>
      <c r="L29" s="859"/>
      <c r="M29" s="102">
        <v>3033</v>
      </c>
      <c r="N29" s="371">
        <v>3033</v>
      </c>
      <c r="O29" s="371">
        <f t="shared" si="4"/>
        <v>3033</v>
      </c>
      <c r="P29" s="847">
        <f t="shared" si="5"/>
        <v>0</v>
      </c>
    </row>
    <row r="30" spans="1:16" s="261" customFormat="1" ht="25.5">
      <c r="A30" s="391"/>
      <c r="B30" s="112" t="s">
        <v>571</v>
      </c>
      <c r="C30" s="434">
        <v>637004</v>
      </c>
      <c r="D30" s="140" t="s">
        <v>691</v>
      </c>
      <c r="E30" s="102">
        <v>0</v>
      </c>
      <c r="F30" s="371">
        <v>0</v>
      </c>
      <c r="G30" s="995">
        <v>0</v>
      </c>
      <c r="H30" s="847">
        <v>0</v>
      </c>
      <c r="I30" s="121"/>
      <c r="J30" s="371"/>
      <c r="K30" s="858"/>
      <c r="L30" s="859"/>
      <c r="M30" s="102"/>
      <c r="N30" s="371"/>
      <c r="O30" s="371">
        <f t="shared" si="4"/>
        <v>0</v>
      </c>
      <c r="P30" s="847">
        <f t="shared" si="5"/>
        <v>0</v>
      </c>
    </row>
    <row r="31" spans="1:16" s="261" customFormat="1" ht="12.75">
      <c r="A31" s="391"/>
      <c r="B31" s="112" t="s">
        <v>571</v>
      </c>
      <c r="C31" s="434">
        <v>637027</v>
      </c>
      <c r="D31" s="140" t="s">
        <v>692</v>
      </c>
      <c r="E31" s="102">
        <v>0</v>
      </c>
      <c r="F31" s="371">
        <v>0</v>
      </c>
      <c r="G31" s="995">
        <v>0</v>
      </c>
      <c r="H31" s="847"/>
      <c r="I31" s="121"/>
      <c r="J31" s="371"/>
      <c r="K31" s="858"/>
      <c r="L31" s="859"/>
      <c r="M31" s="102"/>
      <c r="N31" s="371"/>
      <c r="O31" s="371">
        <f t="shared" si="4"/>
        <v>0</v>
      </c>
      <c r="P31" s="847">
        <f t="shared" si="5"/>
        <v>0</v>
      </c>
    </row>
    <row r="32" spans="1:16" s="261" customFormat="1" ht="40.5" customHeight="1">
      <c r="A32" s="391"/>
      <c r="B32" s="112" t="s">
        <v>169</v>
      </c>
      <c r="C32" s="100">
        <v>641001</v>
      </c>
      <c r="D32" s="140" t="s">
        <v>356</v>
      </c>
      <c r="E32" s="102">
        <v>15000</v>
      </c>
      <c r="F32" s="371">
        <v>15000</v>
      </c>
      <c r="G32" s="371">
        <v>15000</v>
      </c>
      <c r="H32" s="847"/>
      <c r="I32" s="121"/>
      <c r="J32" s="371"/>
      <c r="K32" s="858"/>
      <c r="L32" s="859"/>
      <c r="M32" s="102">
        <v>15000</v>
      </c>
      <c r="N32" s="371">
        <v>15000</v>
      </c>
      <c r="O32" s="371">
        <f t="shared" si="4"/>
        <v>15000</v>
      </c>
      <c r="P32" s="847">
        <f t="shared" si="5"/>
        <v>0</v>
      </c>
    </row>
    <row r="33" spans="1:16" ht="15">
      <c r="A33" s="350" t="s">
        <v>357</v>
      </c>
      <c r="B33" s="1512" t="s">
        <v>358</v>
      </c>
      <c r="C33" s="1566"/>
      <c r="D33" s="1567"/>
      <c r="E33" s="97">
        <v>3153</v>
      </c>
      <c r="F33" s="370">
        <v>3153</v>
      </c>
      <c r="G33" s="370">
        <f>SUM(G34)</f>
        <v>3153</v>
      </c>
      <c r="H33" s="846">
        <f>SUM(H34)</f>
        <v>0</v>
      </c>
      <c r="I33" s="97"/>
      <c r="J33" s="370"/>
      <c r="K33" s="370">
        <f>SUM(K34)</f>
        <v>0</v>
      </c>
      <c r="L33" s="846">
        <f>SUM(L34)</f>
        <v>0</v>
      </c>
      <c r="M33" s="97">
        <v>3153</v>
      </c>
      <c r="N33" s="370">
        <v>3153</v>
      </c>
      <c r="O33" s="370">
        <f aca="true" t="shared" si="6" ref="O33:O45">SUM(G33,K33)</f>
        <v>3153</v>
      </c>
      <c r="P33" s="898">
        <f>SUM(P34)</f>
        <v>0</v>
      </c>
    </row>
    <row r="34" spans="1:16" ht="27" customHeight="1">
      <c r="A34" s="391"/>
      <c r="B34" s="112" t="s">
        <v>169</v>
      </c>
      <c r="C34" s="145" t="s">
        <v>466</v>
      </c>
      <c r="D34" s="140" t="s">
        <v>359</v>
      </c>
      <c r="E34" s="102">
        <v>3153</v>
      </c>
      <c r="F34" s="371">
        <v>3153</v>
      </c>
      <c r="G34" s="371">
        <v>3153</v>
      </c>
      <c r="H34" s="847"/>
      <c r="I34" s="141"/>
      <c r="J34" s="371"/>
      <c r="K34" s="404"/>
      <c r="L34" s="856"/>
      <c r="M34" s="102">
        <v>3153</v>
      </c>
      <c r="N34" s="371">
        <v>3153</v>
      </c>
      <c r="O34" s="371">
        <f t="shared" si="6"/>
        <v>3153</v>
      </c>
      <c r="P34" s="847">
        <f>SUM(H34,L34)</f>
        <v>0</v>
      </c>
    </row>
    <row r="35" spans="1:16" ht="15">
      <c r="A35" s="350" t="s">
        <v>360</v>
      </c>
      <c r="B35" s="109" t="s">
        <v>361</v>
      </c>
      <c r="C35" s="123"/>
      <c r="D35" s="123"/>
      <c r="E35" s="97">
        <f aca="true" t="shared" si="7" ref="E35:N35">SUM(E36:E39)</f>
        <v>950</v>
      </c>
      <c r="F35" s="370">
        <f t="shared" si="7"/>
        <v>5550</v>
      </c>
      <c r="G35" s="370">
        <f t="shared" si="7"/>
        <v>9750</v>
      </c>
      <c r="H35" s="846">
        <f>SUM(H36:H39)</f>
        <v>4200</v>
      </c>
      <c r="I35" s="97">
        <f t="shared" si="7"/>
        <v>0</v>
      </c>
      <c r="J35" s="370">
        <f t="shared" si="7"/>
        <v>0</v>
      </c>
      <c r="K35" s="370">
        <f t="shared" si="7"/>
        <v>0</v>
      </c>
      <c r="L35" s="846">
        <f>SUM(L36:L39)</f>
        <v>0</v>
      </c>
      <c r="M35" s="97">
        <f t="shared" si="7"/>
        <v>950</v>
      </c>
      <c r="N35" s="370">
        <f t="shared" si="7"/>
        <v>5550</v>
      </c>
      <c r="O35" s="370">
        <f t="shared" si="6"/>
        <v>9750</v>
      </c>
      <c r="P35" s="898">
        <f>SUM(P36:P39)</f>
        <v>4200</v>
      </c>
    </row>
    <row r="36" spans="1:16" ht="19.5" customHeight="1">
      <c r="A36" s="391"/>
      <c r="B36" s="112" t="s">
        <v>362</v>
      </c>
      <c r="C36" s="100">
        <v>633006</v>
      </c>
      <c r="D36" s="140" t="s">
        <v>511</v>
      </c>
      <c r="E36" s="178">
        <v>500</v>
      </c>
      <c r="F36" s="395">
        <v>700</v>
      </c>
      <c r="G36" s="371">
        <v>700</v>
      </c>
      <c r="H36" s="847">
        <v>0</v>
      </c>
      <c r="I36" s="141"/>
      <c r="J36" s="371"/>
      <c r="K36" s="404"/>
      <c r="L36" s="856"/>
      <c r="M36" s="178">
        <v>500</v>
      </c>
      <c r="N36" s="395">
        <v>700</v>
      </c>
      <c r="O36" s="371">
        <f t="shared" si="6"/>
        <v>700</v>
      </c>
      <c r="P36" s="847">
        <f>SUM(H36,L36)</f>
        <v>0</v>
      </c>
    </row>
    <row r="37" spans="1:16" ht="24.75" customHeight="1">
      <c r="A37" s="1289"/>
      <c r="B37" s="1298" t="s">
        <v>362</v>
      </c>
      <c r="C37" s="1294" t="s">
        <v>469</v>
      </c>
      <c r="D37" s="1288" t="s">
        <v>530</v>
      </c>
      <c r="E37" s="108">
        <v>350</v>
      </c>
      <c r="F37" s="671">
        <v>2850</v>
      </c>
      <c r="G37" s="671">
        <v>5098</v>
      </c>
      <c r="H37" s="1150">
        <v>2248</v>
      </c>
      <c r="I37" s="1405"/>
      <c r="J37" s="671"/>
      <c r="K37" s="1317"/>
      <c r="L37" s="1358"/>
      <c r="M37" s="108">
        <v>350</v>
      </c>
      <c r="N37" s="671">
        <v>2850</v>
      </c>
      <c r="O37" s="671">
        <f t="shared" si="6"/>
        <v>5098</v>
      </c>
      <c r="P37" s="1150">
        <f>SUM(H37,L37)</f>
        <v>2248</v>
      </c>
    </row>
    <row r="38" spans="1:16" ht="25.5">
      <c r="A38" s="1289"/>
      <c r="B38" s="1298" t="s">
        <v>362</v>
      </c>
      <c r="C38" s="1160">
        <v>635006</v>
      </c>
      <c r="D38" s="1161" t="s">
        <v>561</v>
      </c>
      <c r="E38" s="108">
        <v>100</v>
      </c>
      <c r="F38" s="671">
        <v>2000</v>
      </c>
      <c r="G38" s="671">
        <v>3952</v>
      </c>
      <c r="H38" s="1150">
        <v>1952</v>
      </c>
      <c r="I38" s="1286"/>
      <c r="J38" s="671"/>
      <c r="K38" s="1319"/>
      <c r="L38" s="1335"/>
      <c r="M38" s="108">
        <v>100</v>
      </c>
      <c r="N38" s="671">
        <v>2000</v>
      </c>
      <c r="O38" s="671">
        <f t="shared" si="6"/>
        <v>3952</v>
      </c>
      <c r="P38" s="1150">
        <f>SUM(H38,L38)</f>
        <v>1952</v>
      </c>
    </row>
    <row r="39" spans="1:16" ht="12" customHeight="1">
      <c r="A39" s="391"/>
      <c r="B39" s="112" t="s">
        <v>362</v>
      </c>
      <c r="C39" s="100">
        <v>717</v>
      </c>
      <c r="D39" s="140" t="s">
        <v>363</v>
      </c>
      <c r="E39" s="102">
        <v>0</v>
      </c>
      <c r="F39" s="371">
        <v>0</v>
      </c>
      <c r="G39" s="371"/>
      <c r="H39" s="847"/>
      <c r="I39" s="146"/>
      <c r="J39" s="371"/>
      <c r="K39" s="917"/>
      <c r="L39" s="894"/>
      <c r="M39" s="102">
        <v>0</v>
      </c>
      <c r="N39" s="371">
        <v>0</v>
      </c>
      <c r="O39" s="371">
        <f t="shared" si="6"/>
        <v>0</v>
      </c>
      <c r="P39" s="847">
        <f>SUM(H39,L39)</f>
        <v>0</v>
      </c>
    </row>
    <row r="40" spans="1:16" ht="15">
      <c r="A40" s="350" t="s">
        <v>364</v>
      </c>
      <c r="B40" s="1515" t="s">
        <v>365</v>
      </c>
      <c r="C40" s="1516"/>
      <c r="D40" s="1516"/>
      <c r="E40" s="97">
        <f aca="true" t="shared" si="8" ref="E40:M40">SUM(E44:E45)</f>
        <v>6638</v>
      </c>
      <c r="F40" s="370">
        <f>SUM(F41:F45)</f>
        <v>7138</v>
      </c>
      <c r="G40" s="370">
        <f>SUM(G41:G45)</f>
        <v>7298</v>
      </c>
      <c r="H40" s="846">
        <f>SUM(H41:H45)</f>
        <v>160</v>
      </c>
      <c r="I40" s="97">
        <f t="shared" si="8"/>
        <v>49791</v>
      </c>
      <c r="J40" s="370">
        <f t="shared" si="8"/>
        <v>33200</v>
      </c>
      <c r="K40" s="370">
        <f t="shared" si="8"/>
        <v>39200</v>
      </c>
      <c r="L40" s="846">
        <f>SUM(L41:L45)</f>
        <v>6000</v>
      </c>
      <c r="M40" s="97">
        <f t="shared" si="8"/>
        <v>56429</v>
      </c>
      <c r="N40" s="370">
        <f>SUM(N41:N45)</f>
        <v>40338</v>
      </c>
      <c r="O40" s="370">
        <f t="shared" si="6"/>
        <v>46498</v>
      </c>
      <c r="P40" s="846">
        <f>SUM(P41:P45)</f>
        <v>6160</v>
      </c>
    </row>
    <row r="41" spans="1:16" ht="15">
      <c r="A41" s="717"/>
      <c r="B41" s="722" t="s">
        <v>366</v>
      </c>
      <c r="C41" s="723">
        <v>632001</v>
      </c>
      <c r="D41" s="724" t="s">
        <v>678</v>
      </c>
      <c r="E41" s="718"/>
      <c r="F41" s="727">
        <v>200</v>
      </c>
      <c r="G41" s="371">
        <v>200</v>
      </c>
      <c r="H41" s="847"/>
      <c r="I41" s="720"/>
      <c r="J41" s="719"/>
      <c r="K41" s="996"/>
      <c r="L41" s="997"/>
      <c r="M41" s="718"/>
      <c r="N41" s="727">
        <v>200</v>
      </c>
      <c r="O41" s="371">
        <f t="shared" si="6"/>
        <v>200</v>
      </c>
      <c r="P41" s="847">
        <f>SUM(H41,L41)</f>
        <v>0</v>
      </c>
    </row>
    <row r="42" spans="1:16" ht="15">
      <c r="A42" s="1398"/>
      <c r="B42" s="1146" t="s">
        <v>366</v>
      </c>
      <c r="C42" s="1399">
        <v>632003</v>
      </c>
      <c r="D42" s="1320" t="s">
        <v>677</v>
      </c>
      <c r="E42" s="1400"/>
      <c r="F42" s="1340"/>
      <c r="G42" s="671">
        <v>160</v>
      </c>
      <c r="H42" s="1150">
        <v>160</v>
      </c>
      <c r="I42" s="1401"/>
      <c r="J42" s="1402"/>
      <c r="K42" s="1403"/>
      <c r="L42" s="1404"/>
      <c r="M42" s="1400"/>
      <c r="N42" s="1340"/>
      <c r="O42" s="671">
        <f t="shared" si="6"/>
        <v>160</v>
      </c>
      <c r="P42" s="1150">
        <f>SUM(H42,L42)</f>
        <v>160</v>
      </c>
    </row>
    <row r="43" spans="1:16" ht="15">
      <c r="A43" s="717"/>
      <c r="B43" s="722" t="s">
        <v>366</v>
      </c>
      <c r="C43" s="723">
        <v>633006</v>
      </c>
      <c r="D43" s="724" t="s">
        <v>679</v>
      </c>
      <c r="E43" s="718"/>
      <c r="F43" s="727">
        <v>300</v>
      </c>
      <c r="G43" s="371">
        <v>300</v>
      </c>
      <c r="H43" s="847"/>
      <c r="I43" s="720"/>
      <c r="J43" s="719"/>
      <c r="K43" s="996"/>
      <c r="L43" s="997"/>
      <c r="M43" s="718"/>
      <c r="N43" s="727">
        <v>300</v>
      </c>
      <c r="O43" s="371">
        <f t="shared" si="6"/>
        <v>300</v>
      </c>
      <c r="P43" s="847">
        <f>SUM(H43,L43)</f>
        <v>0</v>
      </c>
    </row>
    <row r="44" spans="1:16" s="261" customFormat="1" ht="17.25" customHeight="1">
      <c r="A44" s="561"/>
      <c r="B44" s="721" t="s">
        <v>366</v>
      </c>
      <c r="C44" s="558">
        <v>635006</v>
      </c>
      <c r="D44" s="559" t="s">
        <v>367</v>
      </c>
      <c r="E44" s="83">
        <v>6638</v>
      </c>
      <c r="F44" s="532">
        <v>6638</v>
      </c>
      <c r="G44" s="556">
        <v>6638</v>
      </c>
      <c r="H44" s="847"/>
      <c r="I44" s="61"/>
      <c r="J44" s="563"/>
      <c r="K44" s="862"/>
      <c r="L44" s="984"/>
      <c r="M44" s="1083">
        <v>6638</v>
      </c>
      <c r="N44" s="1084">
        <v>6638</v>
      </c>
      <c r="O44" s="371">
        <f t="shared" si="6"/>
        <v>6638</v>
      </c>
      <c r="P44" s="847">
        <f>SUM(H44,L44)</f>
        <v>0</v>
      </c>
    </row>
    <row r="45" spans="1:16" s="261" customFormat="1" ht="53.25" customHeight="1">
      <c r="A45" s="550"/>
      <c r="B45" s="1085" t="s">
        <v>366</v>
      </c>
      <c r="C45" s="271">
        <v>717001</v>
      </c>
      <c r="D45" s="681" t="s">
        <v>657</v>
      </c>
      <c r="E45" s="134"/>
      <c r="F45" s="532"/>
      <c r="G45" s="1086"/>
      <c r="H45" s="1060"/>
      <c r="I45" s="1087">
        <v>49791</v>
      </c>
      <c r="J45" s="1084">
        <v>33200</v>
      </c>
      <c r="K45" s="1059">
        <v>39200</v>
      </c>
      <c r="L45" s="984">
        <v>6000</v>
      </c>
      <c r="M45" s="1083">
        <v>49791</v>
      </c>
      <c r="N45" s="1084">
        <v>33200</v>
      </c>
      <c r="O45" s="1088">
        <f t="shared" si="6"/>
        <v>39200</v>
      </c>
      <c r="P45" s="1060">
        <f>SUM(H45,L45)</f>
        <v>6000</v>
      </c>
    </row>
    <row r="46" spans="1:16" ht="15">
      <c r="A46" s="1089" t="s">
        <v>709</v>
      </c>
      <c r="B46" s="1586" t="s">
        <v>710</v>
      </c>
      <c r="C46" s="1549"/>
      <c r="D46" s="1587"/>
      <c r="E46" s="1090"/>
      <c r="F46" s="1091"/>
      <c r="G46" s="1279">
        <f>SUM(G47)</f>
        <v>3320</v>
      </c>
      <c r="H46" s="111">
        <f>SUM(H47)</f>
        <v>3320</v>
      </c>
      <c r="I46" s="1090"/>
      <c r="J46" s="1092"/>
      <c r="K46" s="1090"/>
      <c r="L46" s="1090"/>
      <c r="M46" s="1090"/>
      <c r="N46" s="1092"/>
      <c r="O46" s="111">
        <f>SUM(O47)</f>
        <v>3320</v>
      </c>
      <c r="P46" s="1093">
        <f>SUM(P47)</f>
        <v>3320</v>
      </c>
    </row>
    <row r="47" spans="1:16" ht="12.75">
      <c r="A47" s="1393"/>
      <c r="B47" s="1394">
        <v>6200</v>
      </c>
      <c r="C47" s="1395">
        <v>644002</v>
      </c>
      <c r="D47" s="1396" t="s">
        <v>716</v>
      </c>
      <c r="E47" s="1394"/>
      <c r="F47" s="1394"/>
      <c r="G47" s="1394">
        <v>3320</v>
      </c>
      <c r="H47" s="1394">
        <v>3320</v>
      </c>
      <c r="I47" s="1394"/>
      <c r="J47" s="1394"/>
      <c r="K47" s="1394"/>
      <c r="L47" s="1394"/>
      <c r="M47" s="1394"/>
      <c r="N47" s="1394"/>
      <c r="O47" s="1394">
        <v>3320</v>
      </c>
      <c r="P47" s="1397">
        <v>3320</v>
      </c>
    </row>
  </sheetData>
  <sheetProtection/>
  <mergeCells count="22">
    <mergeCell ref="B46:D46"/>
    <mergeCell ref="E6:E7"/>
    <mergeCell ref="F6:F7"/>
    <mergeCell ref="B33:D33"/>
    <mergeCell ref="B40:D40"/>
    <mergeCell ref="B23:D23"/>
    <mergeCell ref="K6:K7"/>
    <mergeCell ref="L6:L7"/>
    <mergeCell ref="B18:D18"/>
    <mergeCell ref="I6:I7"/>
    <mergeCell ref="J6:J7"/>
    <mergeCell ref="G6:G7"/>
    <mergeCell ref="H6:H7"/>
    <mergeCell ref="P6:P7"/>
    <mergeCell ref="M6:M7"/>
    <mergeCell ref="N6:N7"/>
    <mergeCell ref="O6:O7"/>
    <mergeCell ref="A3:P3"/>
    <mergeCell ref="M4:P5"/>
    <mergeCell ref="E4:L4"/>
    <mergeCell ref="E5:H5"/>
    <mergeCell ref="I5:L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zoomScalePageLayoutView="0" workbookViewId="0" topLeftCell="G19">
      <selection activeCell="J25" sqref="J25"/>
    </sheetView>
  </sheetViews>
  <sheetFormatPr defaultColWidth="9.140625" defaultRowHeight="12.75"/>
  <cols>
    <col min="1" max="1" width="6.421875" style="0" customWidth="1"/>
    <col min="2" max="2" width="8.28125" style="0" customWidth="1"/>
    <col min="3" max="3" width="8.140625" style="0" customWidth="1"/>
    <col min="4" max="4" width="24.421875" style="0" customWidth="1"/>
    <col min="5" max="5" width="10.7109375" style="0" customWidth="1"/>
    <col min="6" max="6" width="10.7109375" style="359" customWidth="1"/>
    <col min="7" max="9" width="10.7109375" style="0" customWidth="1"/>
    <col min="10" max="10" width="10.7109375" style="359" customWidth="1"/>
    <col min="11" max="13" width="10.7109375" style="0" customWidth="1"/>
    <col min="14" max="14" width="10.7109375" style="359" customWidth="1"/>
    <col min="15" max="15" width="10.7109375" style="0" customWidth="1"/>
    <col min="16" max="16" width="10.7109375" style="6" customWidth="1"/>
  </cols>
  <sheetData>
    <row r="1" spans="1:14" ht="18.75">
      <c r="A1" s="1" t="s">
        <v>368</v>
      </c>
      <c r="B1" s="2"/>
      <c r="C1" s="2"/>
      <c r="D1" s="2"/>
      <c r="E1" s="2"/>
      <c r="F1" s="359" t="s">
        <v>575</v>
      </c>
      <c r="N1" s="360"/>
    </row>
    <row r="2" spans="1:14" ht="13.5" thickBot="1">
      <c r="A2" s="6"/>
      <c r="N2" s="360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8"/>
      <c r="E4" s="1576" t="s">
        <v>1</v>
      </c>
      <c r="F4" s="1577"/>
      <c r="G4" s="1577"/>
      <c r="H4" s="1577"/>
      <c r="I4" s="1577"/>
      <c r="J4" s="1577"/>
      <c r="K4" s="1577"/>
      <c r="L4" s="1578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313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492"/>
      <c r="N5" s="1493"/>
      <c r="O5" s="1493"/>
      <c r="P5" s="1494"/>
    </row>
    <row r="6" spans="1:16" ht="18.75" customHeight="1">
      <c r="A6" s="345" t="s">
        <v>6</v>
      </c>
      <c r="B6" s="298" t="s">
        <v>7</v>
      </c>
      <c r="C6" s="299"/>
      <c r="D6" s="314" t="s">
        <v>8</v>
      </c>
      <c r="E6" s="1555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95" t="s">
        <v>623</v>
      </c>
      <c r="N6" s="1467" t="s">
        <v>689</v>
      </c>
      <c r="O6" s="1502" t="s">
        <v>706</v>
      </c>
      <c r="P6" s="1480" t="s">
        <v>707</v>
      </c>
    </row>
    <row r="7" spans="1:16" ht="18.75" customHeight="1">
      <c r="A7" s="345" t="s">
        <v>9</v>
      </c>
      <c r="B7" s="298" t="s">
        <v>452</v>
      </c>
      <c r="C7" s="299"/>
      <c r="D7" s="314"/>
      <c r="E7" s="1556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15"/>
      <c r="E8" s="451" t="s">
        <v>508</v>
      </c>
      <c r="F8" s="361" t="s">
        <v>508</v>
      </c>
      <c r="G8" s="831" t="s">
        <v>507</v>
      </c>
      <c r="H8" s="832" t="s">
        <v>508</v>
      </c>
      <c r="I8" s="318" t="s">
        <v>508</v>
      </c>
      <c r="J8" s="361" t="s">
        <v>508</v>
      </c>
      <c r="K8" s="831" t="s">
        <v>507</v>
      </c>
      <c r="L8" s="832" t="s">
        <v>508</v>
      </c>
      <c r="M8" s="316" t="s">
        <v>507</v>
      </c>
      <c r="N8" s="361" t="s">
        <v>508</v>
      </c>
      <c r="O8" s="831" t="s">
        <v>507</v>
      </c>
      <c r="P8" s="832" t="s">
        <v>508</v>
      </c>
    </row>
    <row r="9" spans="1:16" s="262" customFormat="1" ht="15.75" thickTop="1">
      <c r="A9" s="547" t="s">
        <v>369</v>
      </c>
      <c r="B9" s="185"/>
      <c r="C9" s="268"/>
      <c r="D9" s="269"/>
      <c r="E9" s="158">
        <f aca="true" t="shared" si="0" ref="E9:N9">SUM(E10,E13,E20)</f>
        <v>36933</v>
      </c>
      <c r="F9" s="367">
        <f t="shared" si="0"/>
        <v>27470</v>
      </c>
      <c r="G9" s="405">
        <f t="shared" si="0"/>
        <v>27339</v>
      </c>
      <c r="H9" s="845">
        <f>SUM(H10,H13,H20)</f>
        <v>-131</v>
      </c>
      <c r="I9" s="157">
        <f t="shared" si="0"/>
        <v>0</v>
      </c>
      <c r="J9" s="600">
        <f t="shared" si="0"/>
        <v>0</v>
      </c>
      <c r="K9" s="1012">
        <f t="shared" si="0"/>
        <v>0</v>
      </c>
      <c r="L9" s="845">
        <f>SUM(L10,L13,L20)</f>
        <v>0</v>
      </c>
      <c r="M9" s="158">
        <f t="shared" si="0"/>
        <v>36933</v>
      </c>
      <c r="N9" s="367">
        <f t="shared" si="0"/>
        <v>27470</v>
      </c>
      <c r="O9" s="405">
        <f aca="true" t="shared" si="1" ref="O9:O18">SUM(G9,K9)</f>
        <v>27339</v>
      </c>
      <c r="P9" s="961">
        <f>SUM(P10,P13,P20)</f>
        <v>-131</v>
      </c>
    </row>
    <row r="10" spans="1:16" ht="15">
      <c r="A10" s="548" t="s">
        <v>370</v>
      </c>
      <c r="B10" s="67" t="s">
        <v>371</v>
      </c>
      <c r="C10" s="67"/>
      <c r="D10" s="68"/>
      <c r="E10" s="70">
        <f aca="true" t="shared" si="2" ref="E10:N10">SUM(E11:E12)</f>
        <v>19916</v>
      </c>
      <c r="F10" s="588">
        <f t="shared" si="2"/>
        <v>9916</v>
      </c>
      <c r="G10" s="513">
        <f t="shared" si="2"/>
        <v>9916</v>
      </c>
      <c r="H10" s="846">
        <f>SUM(H11:H12)</f>
        <v>0</v>
      </c>
      <c r="I10" s="70">
        <f t="shared" si="2"/>
        <v>0</v>
      </c>
      <c r="J10" s="601">
        <f t="shared" si="2"/>
        <v>0</v>
      </c>
      <c r="K10" s="513">
        <f t="shared" si="2"/>
        <v>0</v>
      </c>
      <c r="L10" s="846">
        <f>SUM(L11:L12)</f>
        <v>0</v>
      </c>
      <c r="M10" s="70">
        <f t="shared" si="2"/>
        <v>19916</v>
      </c>
      <c r="N10" s="588">
        <f t="shared" si="2"/>
        <v>9916</v>
      </c>
      <c r="O10" s="513">
        <f t="shared" si="1"/>
        <v>9916</v>
      </c>
      <c r="P10" s="866">
        <f>SUM(P11:P12)</f>
        <v>0</v>
      </c>
    </row>
    <row r="11" spans="1:16" ht="26.25" customHeight="1">
      <c r="A11" s="428"/>
      <c r="B11" s="90" t="s">
        <v>372</v>
      </c>
      <c r="C11" s="100">
        <v>711001</v>
      </c>
      <c r="D11" s="107" t="s">
        <v>373</v>
      </c>
      <c r="E11" s="106"/>
      <c r="F11" s="369"/>
      <c r="G11" s="371">
        <v>0</v>
      </c>
      <c r="H11" s="847">
        <v>0</v>
      </c>
      <c r="I11" s="106"/>
      <c r="J11" s="602"/>
      <c r="K11" s="371"/>
      <c r="L11" s="847"/>
      <c r="M11" s="106"/>
      <c r="N11" s="369"/>
      <c r="O11" s="371">
        <f t="shared" si="1"/>
        <v>0</v>
      </c>
      <c r="P11" s="986">
        <f>SUM(H11,L11)</f>
        <v>0</v>
      </c>
    </row>
    <row r="12" spans="1:16" s="261" customFormat="1" ht="25.5" customHeight="1">
      <c r="A12" s="428"/>
      <c r="B12" s="90" t="s">
        <v>372</v>
      </c>
      <c r="C12" s="100">
        <v>635006</v>
      </c>
      <c r="D12" s="107" t="s">
        <v>682</v>
      </c>
      <c r="E12" s="1079">
        <v>19916</v>
      </c>
      <c r="F12" s="1080">
        <v>9916</v>
      </c>
      <c r="G12" s="371">
        <v>9916</v>
      </c>
      <c r="H12" s="847">
        <v>0</v>
      </c>
      <c r="I12" s="106"/>
      <c r="J12" s="602"/>
      <c r="K12" s="371"/>
      <c r="L12" s="847"/>
      <c r="M12" s="1079">
        <v>19916</v>
      </c>
      <c r="N12" s="1080">
        <v>9916</v>
      </c>
      <c r="O12" s="371">
        <f t="shared" si="1"/>
        <v>9916</v>
      </c>
      <c r="P12" s="993">
        <f>SUM(H12,L12)</f>
        <v>0</v>
      </c>
    </row>
    <row r="13" spans="1:16" ht="15">
      <c r="A13" s="523" t="s">
        <v>374</v>
      </c>
      <c r="B13" s="1568" t="s">
        <v>375</v>
      </c>
      <c r="C13" s="1569"/>
      <c r="D13" s="1569"/>
      <c r="E13" s="149">
        <f>SUM(E14:E18)</f>
        <v>4300</v>
      </c>
      <c r="F13" s="589">
        <f>SUM(F14:F18)</f>
        <v>4837</v>
      </c>
      <c r="G13" s="1000">
        <f>SUM(G14:G18)</f>
        <v>4837</v>
      </c>
      <c r="H13" s="1001">
        <f>SUM(H14:H18)</f>
        <v>0</v>
      </c>
      <c r="I13" s="567"/>
      <c r="J13" s="603"/>
      <c r="K13" s="589">
        <f>SUM(K14:K18)</f>
        <v>0</v>
      </c>
      <c r="L13" s="1013">
        <f>SUM(L14:L18)</f>
        <v>0</v>
      </c>
      <c r="M13" s="72">
        <f>SUM(M14:M18)</f>
        <v>4300</v>
      </c>
      <c r="N13" s="589">
        <f>SUM(N14:N18)</f>
        <v>4837</v>
      </c>
      <c r="O13" s="513">
        <f t="shared" si="1"/>
        <v>4837</v>
      </c>
      <c r="P13" s="866">
        <f>SUM(P14:P18)</f>
        <v>0</v>
      </c>
    </row>
    <row r="14" spans="1:16" s="261" customFormat="1" ht="26.25" customHeight="1">
      <c r="A14" s="570"/>
      <c r="B14" s="564" t="s">
        <v>372</v>
      </c>
      <c r="C14" s="48">
        <v>632001</v>
      </c>
      <c r="D14" s="565" t="s">
        <v>509</v>
      </c>
      <c r="E14" s="86">
        <v>300</v>
      </c>
      <c r="F14" s="531">
        <v>300</v>
      </c>
      <c r="G14" s="1002">
        <v>300</v>
      </c>
      <c r="H14" s="847">
        <v>0</v>
      </c>
      <c r="I14" s="485"/>
      <c r="J14" s="604"/>
      <c r="K14" s="531"/>
      <c r="L14" s="974"/>
      <c r="M14" s="49">
        <v>300</v>
      </c>
      <c r="N14" s="531">
        <v>300</v>
      </c>
      <c r="O14" s="371">
        <f t="shared" si="1"/>
        <v>300</v>
      </c>
      <c r="P14" s="986">
        <f>SUM(H14,L14)</f>
        <v>0</v>
      </c>
    </row>
    <row r="15" spans="1:16" s="261" customFormat="1" ht="26.25" customHeight="1">
      <c r="A15" s="570"/>
      <c r="B15" s="564" t="s">
        <v>372</v>
      </c>
      <c r="C15" s="237">
        <v>642001</v>
      </c>
      <c r="D15" s="565" t="s">
        <v>680</v>
      </c>
      <c r="E15" s="1081"/>
      <c r="F15" s="632">
        <v>537</v>
      </c>
      <c r="G15" s="1002">
        <v>537</v>
      </c>
      <c r="H15" s="847">
        <v>0</v>
      </c>
      <c r="I15" s="485"/>
      <c r="J15" s="604"/>
      <c r="K15" s="531"/>
      <c r="L15" s="974"/>
      <c r="M15" s="1082"/>
      <c r="N15" s="632">
        <v>537</v>
      </c>
      <c r="O15" s="371">
        <f t="shared" si="1"/>
        <v>537</v>
      </c>
      <c r="P15" s="986">
        <f>SUM(H15,L15)</f>
        <v>0</v>
      </c>
    </row>
    <row r="16" spans="1:16" s="261" customFormat="1" ht="24.75" customHeight="1">
      <c r="A16" s="491"/>
      <c r="B16" s="566" t="s">
        <v>372</v>
      </c>
      <c r="C16" s="48">
        <v>632002</v>
      </c>
      <c r="D16" s="219" t="s">
        <v>536</v>
      </c>
      <c r="E16" s="1143">
        <v>0</v>
      </c>
      <c r="F16" s="531">
        <v>0</v>
      </c>
      <c r="G16" s="995">
        <v>0</v>
      </c>
      <c r="H16" s="847">
        <v>0</v>
      </c>
      <c r="I16" s="568"/>
      <c r="J16" s="605"/>
      <c r="K16" s="704"/>
      <c r="L16" s="1014"/>
      <c r="M16" s="705">
        <v>0</v>
      </c>
      <c r="N16" s="704">
        <v>0</v>
      </c>
      <c r="O16" s="371">
        <f t="shared" si="1"/>
        <v>0</v>
      </c>
      <c r="P16" s="986">
        <f>SUM(H16,L16)</f>
        <v>0</v>
      </c>
    </row>
    <row r="17" spans="1:16" ht="25.5" customHeight="1">
      <c r="A17" s="506"/>
      <c r="B17" s="125" t="s">
        <v>372</v>
      </c>
      <c r="C17" s="128">
        <v>632002</v>
      </c>
      <c r="D17" s="126" t="s">
        <v>535</v>
      </c>
      <c r="E17" s="127">
        <v>3000</v>
      </c>
      <c r="F17" s="514">
        <v>3000</v>
      </c>
      <c r="G17" s="556">
        <v>3000</v>
      </c>
      <c r="H17" s="847">
        <v>0</v>
      </c>
      <c r="I17" s="61"/>
      <c r="J17" s="606"/>
      <c r="K17" s="1015"/>
      <c r="L17" s="1016"/>
      <c r="M17" s="81">
        <v>3000</v>
      </c>
      <c r="N17" s="590">
        <v>3000</v>
      </c>
      <c r="O17" s="371">
        <f t="shared" si="1"/>
        <v>3000</v>
      </c>
      <c r="P17" s="986">
        <f>SUM(H17,L17)</f>
        <v>0</v>
      </c>
    </row>
    <row r="18" spans="1:16" ht="26.25" customHeight="1" thickBot="1">
      <c r="A18" s="528"/>
      <c r="B18" s="135" t="s">
        <v>13</v>
      </c>
      <c r="C18" s="52">
        <v>632002</v>
      </c>
      <c r="D18" s="136" t="s">
        <v>534</v>
      </c>
      <c r="E18" s="150">
        <v>1000</v>
      </c>
      <c r="F18" s="515">
        <v>1000</v>
      </c>
      <c r="G18" s="1003">
        <v>1000</v>
      </c>
      <c r="H18" s="855">
        <v>0</v>
      </c>
      <c r="I18" s="569"/>
      <c r="J18" s="607"/>
      <c r="K18" s="1017"/>
      <c r="L18" s="1018"/>
      <c r="M18" s="53">
        <v>1000</v>
      </c>
      <c r="N18" s="591">
        <v>1000</v>
      </c>
      <c r="O18" s="479">
        <f t="shared" si="1"/>
        <v>1000</v>
      </c>
      <c r="P18" s="988">
        <f>SUM(H18,L18)</f>
        <v>0</v>
      </c>
    </row>
    <row r="19" spans="1:16" ht="13.5" thickBot="1">
      <c r="A19" s="223"/>
      <c r="B19" s="224"/>
      <c r="C19" s="224"/>
      <c r="D19" s="7"/>
      <c r="E19" s="7"/>
      <c r="F19" s="619"/>
      <c r="G19" s="1004"/>
      <c r="H19" s="619"/>
      <c r="I19" s="7"/>
      <c r="J19" s="608"/>
      <c r="K19" s="1019"/>
      <c r="L19" s="998"/>
      <c r="M19" s="224"/>
      <c r="N19" s="592"/>
      <c r="O19" s="1029"/>
      <c r="P19" s="963"/>
    </row>
    <row r="20" spans="1:16" ht="15">
      <c r="A20" s="581"/>
      <c r="B20" s="32"/>
      <c r="C20" s="32"/>
      <c r="D20" s="33" t="s">
        <v>144</v>
      </c>
      <c r="E20" s="498">
        <v>12717</v>
      </c>
      <c r="F20" s="593">
        <v>12717</v>
      </c>
      <c r="G20" s="1037">
        <f>SUM(G22:G24)</f>
        <v>12586</v>
      </c>
      <c r="H20" s="1035">
        <f>SUM(H22:H24)</f>
        <v>-131</v>
      </c>
      <c r="I20" s="34"/>
      <c r="J20" s="609"/>
      <c r="K20" s="1033">
        <v>0</v>
      </c>
      <c r="L20" s="1020"/>
      <c r="M20" s="498">
        <v>12717</v>
      </c>
      <c r="N20" s="593">
        <v>12717</v>
      </c>
      <c r="O20" s="1033">
        <f>SUM(G20,K20)</f>
        <v>12586</v>
      </c>
      <c r="P20" s="887">
        <f>SUM(P22:P24)</f>
        <v>-131</v>
      </c>
    </row>
    <row r="21" spans="1:16" ht="12.75">
      <c r="A21" s="582" t="s">
        <v>370</v>
      </c>
      <c r="B21" s="323" t="s">
        <v>371</v>
      </c>
      <c r="C21" s="323"/>
      <c r="D21" s="324"/>
      <c r="E21" s="37">
        <f>SUM(E22:E24)</f>
        <v>12717</v>
      </c>
      <c r="F21" s="594">
        <f>SUM(F22:F24)</f>
        <v>12717</v>
      </c>
      <c r="G21" s="937">
        <f>SUM(G22:G24)</f>
        <v>12586</v>
      </c>
      <c r="H21" s="994">
        <f>SUM(H22:H24)</f>
        <v>-131</v>
      </c>
      <c r="I21" s="37"/>
      <c r="J21" s="610"/>
      <c r="K21" s="937">
        <v>0</v>
      </c>
      <c r="L21" s="953"/>
      <c r="M21" s="37">
        <f>SUM(M22:M24)</f>
        <v>12717</v>
      </c>
      <c r="N21" s="594">
        <f>SUM(N22:N24)</f>
        <v>12717</v>
      </c>
      <c r="O21" s="937">
        <f>SUM(G21,K21)</f>
        <v>12586</v>
      </c>
      <c r="P21" s="1028">
        <f>SUM(P22:P24)</f>
        <v>-131</v>
      </c>
    </row>
    <row r="22" spans="1:16" ht="12.75">
      <c r="A22" s="583"/>
      <c r="B22" s="151" t="s">
        <v>141</v>
      </c>
      <c r="C22" s="152">
        <v>651002</v>
      </c>
      <c r="D22" s="153" t="s">
        <v>376</v>
      </c>
      <c r="E22" s="571">
        <v>6956</v>
      </c>
      <c r="F22" s="595">
        <v>6956</v>
      </c>
      <c r="G22" s="1005">
        <v>6956</v>
      </c>
      <c r="H22" s="847">
        <v>0</v>
      </c>
      <c r="I22" s="154"/>
      <c r="J22" s="611"/>
      <c r="K22" s="1021"/>
      <c r="L22" s="1022"/>
      <c r="M22" s="571">
        <v>6956</v>
      </c>
      <c r="N22" s="595">
        <v>6956</v>
      </c>
      <c r="O22" s="1005">
        <f>SUM(G22,K22)</f>
        <v>6956</v>
      </c>
      <c r="P22" s="986">
        <f>SUM(H22,L22)</f>
        <v>0</v>
      </c>
    </row>
    <row r="23" spans="1:16" ht="12.75">
      <c r="A23" s="583"/>
      <c r="B23" s="151" t="s">
        <v>141</v>
      </c>
      <c r="C23" s="152">
        <v>651002</v>
      </c>
      <c r="D23" s="153" t="s">
        <v>377</v>
      </c>
      <c r="E23" s="571">
        <v>1778</v>
      </c>
      <c r="F23" s="595">
        <v>1778</v>
      </c>
      <c r="G23" s="1005">
        <v>1647</v>
      </c>
      <c r="H23" s="847">
        <v>-131</v>
      </c>
      <c r="I23" s="154"/>
      <c r="J23" s="611"/>
      <c r="K23" s="1021"/>
      <c r="L23" s="1022"/>
      <c r="M23" s="571">
        <v>1778</v>
      </c>
      <c r="N23" s="595">
        <v>1778</v>
      </c>
      <c r="O23" s="1005">
        <f>SUM(G23,K23)</f>
        <v>1647</v>
      </c>
      <c r="P23" s="986">
        <f>SUM(H23,L23)</f>
        <v>-131</v>
      </c>
    </row>
    <row r="24" spans="1:16" ht="31.5" customHeight="1" thickBot="1">
      <c r="A24" s="584"/>
      <c r="B24" s="585" t="s">
        <v>141</v>
      </c>
      <c r="C24" s="586">
        <v>651002</v>
      </c>
      <c r="D24" s="501" t="s">
        <v>378</v>
      </c>
      <c r="E24" s="499">
        <v>3983</v>
      </c>
      <c r="F24" s="596">
        <v>3983</v>
      </c>
      <c r="G24" s="939">
        <v>3983</v>
      </c>
      <c r="H24" s="855">
        <v>0</v>
      </c>
      <c r="I24" s="587"/>
      <c r="J24" s="612"/>
      <c r="K24" s="954"/>
      <c r="L24" s="955"/>
      <c r="M24" s="499">
        <v>3983</v>
      </c>
      <c r="N24" s="596">
        <v>3983</v>
      </c>
      <c r="O24" s="1030">
        <f>SUM(G24,K24)</f>
        <v>3983</v>
      </c>
      <c r="P24" s="988">
        <f>SUM(H24,L24)</f>
        <v>0</v>
      </c>
    </row>
    <row r="25" spans="1:16" ht="12.75">
      <c r="A25" s="225"/>
      <c r="B25" s="19"/>
      <c r="C25" s="38"/>
      <c r="D25" s="20"/>
      <c r="E25" s="20"/>
      <c r="F25" s="620"/>
      <c r="G25" s="21"/>
      <c r="H25" s="21"/>
      <c r="I25" s="22"/>
      <c r="J25" s="613"/>
      <c r="K25" s="999"/>
      <c r="L25" s="999"/>
      <c r="M25" s="23"/>
      <c r="N25" s="597"/>
      <c r="O25" s="1031"/>
      <c r="P25" s="843"/>
    </row>
    <row r="26" spans="1:16" ht="13.5" thickBot="1">
      <c r="A26" s="225"/>
      <c r="B26" s="19"/>
      <c r="C26" s="20"/>
      <c r="D26" s="20"/>
      <c r="E26" s="20"/>
      <c r="F26" s="620"/>
      <c r="G26" s="21"/>
      <c r="H26" s="21"/>
      <c r="I26" s="22"/>
      <c r="J26" s="613"/>
      <c r="K26" s="999"/>
      <c r="L26" s="999"/>
      <c r="M26" s="23"/>
      <c r="N26" s="597"/>
      <c r="O26" s="1031"/>
      <c r="P26" s="963"/>
    </row>
    <row r="27" spans="1:16" ht="15">
      <c r="A27" s="503"/>
      <c r="B27" s="8"/>
      <c r="C27" s="8"/>
      <c r="D27" s="24" t="s">
        <v>145</v>
      </c>
      <c r="E27" s="25"/>
      <c r="F27" s="621"/>
      <c r="G27" s="1006"/>
      <c r="H27" s="1007"/>
      <c r="I27" s="9"/>
      <c r="J27" s="614"/>
      <c r="K27" s="956"/>
      <c r="L27" s="957"/>
      <c r="M27" s="500">
        <v>43882</v>
      </c>
      <c r="N27" s="598">
        <f>SUM(N29:N31)</f>
        <v>43882</v>
      </c>
      <c r="O27" s="1034">
        <f>SUM(O29:O31)</f>
        <v>43929</v>
      </c>
      <c r="P27" s="1036">
        <f>SUM(P29:P31)</f>
        <v>47</v>
      </c>
    </row>
    <row r="28" spans="1:16" ht="12.75">
      <c r="A28" s="572" t="s">
        <v>370</v>
      </c>
      <c r="B28" s="325" t="s">
        <v>371</v>
      </c>
      <c r="C28" s="325"/>
      <c r="D28" s="11"/>
      <c r="E28" s="12"/>
      <c r="F28" s="599"/>
      <c r="G28" s="958"/>
      <c r="H28" s="959"/>
      <c r="I28" s="13"/>
      <c r="J28" s="615"/>
      <c r="K28" s="958"/>
      <c r="L28" s="959"/>
      <c r="M28" s="13">
        <v>43882</v>
      </c>
      <c r="N28" s="599">
        <f>SUM(N29:N31)</f>
        <v>43882</v>
      </c>
      <c r="O28" s="958">
        <f>SUM(O29:O31)</f>
        <v>43929</v>
      </c>
      <c r="P28" s="1032">
        <f>SUM(P29:P31)</f>
        <v>47</v>
      </c>
    </row>
    <row r="29" spans="1:16" ht="12.75">
      <c r="A29" s="573"/>
      <c r="B29" s="26" t="s">
        <v>141</v>
      </c>
      <c r="C29" s="31">
        <v>821005</v>
      </c>
      <c r="D29" s="27" t="s">
        <v>379</v>
      </c>
      <c r="E29" s="28"/>
      <c r="F29" s="622"/>
      <c r="G29" s="1008"/>
      <c r="H29" s="1009"/>
      <c r="I29" s="18"/>
      <c r="J29" s="616"/>
      <c r="K29" s="1023"/>
      <c r="L29" s="1024"/>
      <c r="M29" s="706">
        <v>18721</v>
      </c>
      <c r="N29" s="709">
        <v>18721</v>
      </c>
      <c r="O29" s="1005">
        <v>18721</v>
      </c>
      <c r="P29" s="986">
        <f>SUM(H29,L29)</f>
        <v>0</v>
      </c>
    </row>
    <row r="30" spans="1:16" ht="12.75">
      <c r="A30" s="574"/>
      <c r="B30" s="15" t="s">
        <v>141</v>
      </c>
      <c r="C30" s="30">
        <v>821005</v>
      </c>
      <c r="D30" s="16" t="s">
        <v>380</v>
      </c>
      <c r="E30" s="17"/>
      <c r="F30" s="623"/>
      <c r="G30" s="1008"/>
      <c r="H30" s="1009"/>
      <c r="I30" s="18"/>
      <c r="J30" s="617"/>
      <c r="K30" s="1023"/>
      <c r="L30" s="1025"/>
      <c r="M30" s="707">
        <v>5045</v>
      </c>
      <c r="N30" s="710">
        <v>5045</v>
      </c>
      <c r="O30" s="1005">
        <v>5092</v>
      </c>
      <c r="P30" s="986">
        <v>47</v>
      </c>
    </row>
    <row r="31" spans="1:16" ht="13.5" thickBot="1">
      <c r="A31" s="575"/>
      <c r="B31" s="576" t="s">
        <v>141</v>
      </c>
      <c r="C31" s="577">
        <v>821005</v>
      </c>
      <c r="D31" s="578" t="s">
        <v>381</v>
      </c>
      <c r="E31" s="579"/>
      <c r="F31" s="624"/>
      <c r="G31" s="1010"/>
      <c r="H31" s="1011"/>
      <c r="I31" s="580"/>
      <c r="J31" s="618"/>
      <c r="K31" s="1026"/>
      <c r="L31" s="1027"/>
      <c r="M31" s="708">
        <v>20116</v>
      </c>
      <c r="N31" s="711">
        <v>20116</v>
      </c>
      <c r="O31" s="1030">
        <v>20116</v>
      </c>
      <c r="P31" s="988">
        <f>SUM(H31,L31)</f>
        <v>0</v>
      </c>
    </row>
    <row r="33" spans="5:15" ht="12.75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</sheetData>
  <sheetProtection/>
  <mergeCells count="18">
    <mergeCell ref="O6:O7"/>
    <mergeCell ref="P6:P7"/>
    <mergeCell ref="I5:L5"/>
    <mergeCell ref="A3:P3"/>
    <mergeCell ref="M4:P5"/>
    <mergeCell ref="E4:L4"/>
    <mergeCell ref="E5:H5"/>
    <mergeCell ref="G6:G7"/>
    <mergeCell ref="H6:H7"/>
    <mergeCell ref="K6:K7"/>
    <mergeCell ref="L6:L7"/>
    <mergeCell ref="B13:D13"/>
    <mergeCell ref="E6:E7"/>
    <mergeCell ref="N6:N7"/>
    <mergeCell ref="F6:F7"/>
    <mergeCell ref="I6:I7"/>
    <mergeCell ref="J6:J7"/>
    <mergeCell ref="M6:M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zoomScalePageLayoutView="0" workbookViewId="0" topLeftCell="E1">
      <selection activeCell="F63" sqref="F63"/>
    </sheetView>
  </sheetViews>
  <sheetFormatPr defaultColWidth="9.140625" defaultRowHeight="12.75"/>
  <cols>
    <col min="1" max="1" width="7.140625" style="0" customWidth="1"/>
    <col min="3" max="3" width="8.140625" style="0" customWidth="1"/>
    <col min="4" max="4" width="30.140625" style="0" customWidth="1"/>
    <col min="5" max="5" width="10.7109375" style="0" customWidth="1"/>
    <col min="6" max="6" width="10.7109375" style="359" customWidth="1"/>
    <col min="7" max="7" width="10.7109375" style="0" customWidth="1"/>
    <col min="8" max="8" width="11.7109375" style="0" customWidth="1"/>
    <col min="9" max="9" width="10.7109375" style="0" customWidth="1"/>
    <col min="10" max="10" width="10.7109375" style="359" customWidth="1"/>
    <col min="11" max="13" width="10.7109375" style="0" customWidth="1"/>
    <col min="14" max="14" width="10.7109375" style="359" customWidth="1"/>
    <col min="15" max="15" width="10.7109375" style="0" customWidth="1"/>
    <col min="16" max="16" width="10.7109375" style="6" customWidth="1"/>
  </cols>
  <sheetData>
    <row r="1" spans="1:6" ht="18.75">
      <c r="A1" s="1" t="s">
        <v>382</v>
      </c>
      <c r="B1" s="2"/>
      <c r="C1" s="2"/>
      <c r="D1" s="2"/>
      <c r="E1" s="2"/>
      <c r="F1" s="360"/>
    </row>
    <row r="2" spans="1:6" ht="13.5" thickBot="1">
      <c r="A2" s="6"/>
      <c r="F2" s="360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8"/>
      <c r="E4" s="1576" t="s">
        <v>1</v>
      </c>
      <c r="F4" s="1577"/>
      <c r="G4" s="1577"/>
      <c r="H4" s="1577"/>
      <c r="I4" s="1577"/>
      <c r="J4" s="1577"/>
      <c r="K4" s="1577"/>
      <c r="L4" s="1578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313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582"/>
      <c r="N5" s="1583"/>
      <c r="O5" s="1583"/>
      <c r="P5" s="1578"/>
    </row>
    <row r="6" spans="1:16" ht="18" customHeight="1">
      <c r="A6" s="345" t="s">
        <v>6</v>
      </c>
      <c r="B6" s="298" t="s">
        <v>7</v>
      </c>
      <c r="C6" s="299"/>
      <c r="D6" s="314" t="s">
        <v>8</v>
      </c>
      <c r="E6" s="1555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78" t="s">
        <v>623</v>
      </c>
      <c r="N6" s="1467" t="s">
        <v>689</v>
      </c>
      <c r="O6" s="1502" t="s">
        <v>706</v>
      </c>
      <c r="P6" s="1480" t="s">
        <v>707</v>
      </c>
    </row>
    <row r="7" spans="1:16" ht="18" customHeight="1">
      <c r="A7" s="345" t="s">
        <v>9</v>
      </c>
      <c r="B7" s="298" t="s">
        <v>452</v>
      </c>
      <c r="C7" s="299"/>
      <c r="D7" s="314"/>
      <c r="E7" s="1556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15"/>
      <c r="E8" s="451" t="s">
        <v>508</v>
      </c>
      <c r="F8" s="361" t="s">
        <v>508</v>
      </c>
      <c r="G8" s="831" t="s">
        <v>507</v>
      </c>
      <c r="H8" s="832" t="s">
        <v>508</v>
      </c>
      <c r="I8" s="318" t="s">
        <v>508</v>
      </c>
      <c r="J8" s="361" t="s">
        <v>508</v>
      </c>
      <c r="K8" s="831" t="s">
        <v>507</v>
      </c>
      <c r="L8" s="832" t="s">
        <v>508</v>
      </c>
      <c r="M8" s="316" t="s">
        <v>507</v>
      </c>
      <c r="N8" s="361" t="s">
        <v>508</v>
      </c>
      <c r="O8" s="831" t="s">
        <v>507</v>
      </c>
      <c r="P8" s="832" t="s">
        <v>508</v>
      </c>
    </row>
    <row r="9" spans="1:16" ht="16.5" thickTop="1">
      <c r="A9" s="426" t="s">
        <v>383</v>
      </c>
      <c r="B9" s="91"/>
      <c r="C9" s="92"/>
      <c r="D9" s="93"/>
      <c r="E9" s="73">
        <f aca="true" t="shared" si="0" ref="E9:N9">SUM(E10,E25,E27,E29,E43,E45,E47,E49,E52,E56,E58)</f>
        <v>85322</v>
      </c>
      <c r="F9" s="630">
        <f t="shared" si="0"/>
        <v>86503</v>
      </c>
      <c r="G9" s="1038">
        <f t="shared" si="0"/>
        <v>87735</v>
      </c>
      <c r="H9" s="1050">
        <f>SUM(H10,H25,H27,H29,H43,H45,H47,H49,H52,H56,H58)</f>
        <v>1232</v>
      </c>
      <c r="I9" s="75">
        <f t="shared" si="0"/>
        <v>0</v>
      </c>
      <c r="J9" s="630">
        <f t="shared" si="0"/>
        <v>0</v>
      </c>
      <c r="K9" s="1044">
        <f t="shared" si="0"/>
        <v>0</v>
      </c>
      <c r="L9" s="1049">
        <f t="shared" si="0"/>
        <v>0</v>
      </c>
      <c r="M9" s="75">
        <f t="shared" si="0"/>
        <v>85322</v>
      </c>
      <c r="N9" s="630">
        <f t="shared" si="0"/>
        <v>86503</v>
      </c>
      <c r="O9" s="1038">
        <f>SUM(G9,K9)</f>
        <v>87735</v>
      </c>
      <c r="P9" s="991">
        <f>SUM(P10,P25,P27,P29,P43,P45,P47,P49,P52,P56,P58)</f>
        <v>1232</v>
      </c>
    </row>
    <row r="10" spans="1:16" ht="33.75" customHeight="1">
      <c r="A10" s="427" t="s">
        <v>384</v>
      </c>
      <c r="B10" s="1518" t="s">
        <v>385</v>
      </c>
      <c r="C10" s="1589"/>
      <c r="D10" s="1589"/>
      <c r="E10" s="149">
        <f aca="true" t="shared" si="1" ref="E10:N10">SUM(E11:E24)</f>
        <v>41071</v>
      </c>
      <c r="F10" s="368">
        <f t="shared" si="1"/>
        <v>41071</v>
      </c>
      <c r="G10" s="1039">
        <f t="shared" si="1"/>
        <v>38471</v>
      </c>
      <c r="H10" s="1051">
        <f>SUM(H11:H24)</f>
        <v>-2600</v>
      </c>
      <c r="I10" s="98">
        <f t="shared" si="1"/>
        <v>0</v>
      </c>
      <c r="J10" s="368">
        <f t="shared" si="1"/>
        <v>0</v>
      </c>
      <c r="K10" s="370">
        <f t="shared" si="1"/>
        <v>0</v>
      </c>
      <c r="L10" s="846">
        <f>SUM(L11:L24)</f>
        <v>0</v>
      </c>
      <c r="M10" s="98">
        <f t="shared" si="1"/>
        <v>41071</v>
      </c>
      <c r="N10" s="368">
        <f t="shared" si="1"/>
        <v>41071</v>
      </c>
      <c r="O10" s="1039">
        <f>SUM(G10,K10)</f>
        <v>38471</v>
      </c>
      <c r="P10" s="866">
        <f>SUM(P11:P24)</f>
        <v>-2600</v>
      </c>
    </row>
    <row r="11" spans="1:16" ht="27.75" customHeight="1">
      <c r="A11" s="428"/>
      <c r="B11" s="233">
        <v>10202</v>
      </c>
      <c r="C11" s="48" t="s">
        <v>471</v>
      </c>
      <c r="D11" s="234" t="s">
        <v>585</v>
      </c>
      <c r="E11" s="235">
        <v>5263</v>
      </c>
      <c r="F11" s="631">
        <v>5263</v>
      </c>
      <c r="G11" s="1040">
        <v>5263</v>
      </c>
      <c r="H11" s="1041">
        <v>0</v>
      </c>
      <c r="I11" s="29"/>
      <c r="J11" s="631"/>
      <c r="K11" s="978"/>
      <c r="L11" s="979"/>
      <c r="M11" s="236">
        <v>5263</v>
      </c>
      <c r="N11" s="631">
        <v>5263</v>
      </c>
      <c r="O11" s="1040">
        <f>SUM(G11,K11)</f>
        <v>5263</v>
      </c>
      <c r="P11" s="897">
        <f>SUM(H11,L11)</f>
        <v>0</v>
      </c>
    </row>
    <row r="12" spans="1:16" ht="15.75" customHeight="1">
      <c r="A12" s="428"/>
      <c r="B12" s="233">
        <v>10202</v>
      </c>
      <c r="C12" s="48">
        <v>637014</v>
      </c>
      <c r="D12" s="234" t="s">
        <v>565</v>
      </c>
      <c r="E12" s="235">
        <v>249</v>
      </c>
      <c r="F12" s="631">
        <v>249</v>
      </c>
      <c r="G12" s="1040">
        <v>249</v>
      </c>
      <c r="H12" s="1041">
        <v>0</v>
      </c>
      <c r="I12" s="29"/>
      <c r="J12" s="631"/>
      <c r="K12" s="978"/>
      <c r="L12" s="979"/>
      <c r="M12" s="236">
        <v>249</v>
      </c>
      <c r="N12" s="631">
        <v>249</v>
      </c>
      <c r="O12" s="1040">
        <f aca="true" t="shared" si="2" ref="O12:O24">SUM(G12,K12)</f>
        <v>249</v>
      </c>
      <c r="P12" s="867">
        <f aca="true" t="shared" si="3" ref="P12:P24">SUM(H12,L12)</f>
        <v>0</v>
      </c>
    </row>
    <row r="13" spans="1:16" ht="12" customHeight="1">
      <c r="A13" s="428"/>
      <c r="B13" s="233">
        <v>10202</v>
      </c>
      <c r="C13" s="48">
        <v>637016</v>
      </c>
      <c r="D13" s="234" t="s">
        <v>31</v>
      </c>
      <c r="E13" s="235">
        <v>38</v>
      </c>
      <c r="F13" s="631">
        <v>38</v>
      </c>
      <c r="G13" s="1040">
        <v>38</v>
      </c>
      <c r="H13" s="1041">
        <v>0</v>
      </c>
      <c r="I13" s="29"/>
      <c r="J13" s="631"/>
      <c r="K13" s="978"/>
      <c r="L13" s="979"/>
      <c r="M13" s="236">
        <v>38</v>
      </c>
      <c r="N13" s="631">
        <v>38</v>
      </c>
      <c r="O13" s="1040">
        <f t="shared" si="2"/>
        <v>38</v>
      </c>
      <c r="P13" s="897">
        <f t="shared" si="3"/>
        <v>0</v>
      </c>
    </row>
    <row r="14" spans="1:16" ht="39.75" customHeight="1">
      <c r="A14" s="490"/>
      <c r="B14" s="233">
        <v>10202</v>
      </c>
      <c r="C14" s="237">
        <v>642026</v>
      </c>
      <c r="D14" s="234" t="s">
        <v>584</v>
      </c>
      <c r="E14" s="235">
        <v>200</v>
      </c>
      <c r="F14" s="631">
        <v>200</v>
      </c>
      <c r="G14" s="1040">
        <v>200</v>
      </c>
      <c r="H14" s="1041">
        <v>0</v>
      </c>
      <c r="I14" s="29"/>
      <c r="J14" s="631"/>
      <c r="K14" s="978"/>
      <c r="L14" s="979"/>
      <c r="M14" s="236">
        <v>200</v>
      </c>
      <c r="N14" s="631">
        <v>200</v>
      </c>
      <c r="O14" s="1040">
        <f t="shared" si="2"/>
        <v>200</v>
      </c>
      <c r="P14" s="867">
        <f t="shared" si="3"/>
        <v>0</v>
      </c>
    </row>
    <row r="15" spans="1:16" ht="14.25" customHeight="1">
      <c r="A15" s="490"/>
      <c r="B15" s="233">
        <v>10202</v>
      </c>
      <c r="C15" s="48" t="s">
        <v>22</v>
      </c>
      <c r="D15" s="234" t="s">
        <v>562</v>
      </c>
      <c r="E15" s="235">
        <v>13913</v>
      </c>
      <c r="F15" s="631">
        <v>13913</v>
      </c>
      <c r="G15" s="1040">
        <v>13913</v>
      </c>
      <c r="H15" s="1041">
        <v>0</v>
      </c>
      <c r="I15" s="29"/>
      <c r="J15" s="631"/>
      <c r="K15" s="978"/>
      <c r="L15" s="979"/>
      <c r="M15" s="236">
        <v>13913</v>
      </c>
      <c r="N15" s="631">
        <v>13913</v>
      </c>
      <c r="O15" s="1040">
        <f t="shared" si="2"/>
        <v>13913</v>
      </c>
      <c r="P15" s="867">
        <f t="shared" si="3"/>
        <v>0</v>
      </c>
    </row>
    <row r="16" spans="1:16" ht="12.75" customHeight="1">
      <c r="A16" s="490"/>
      <c r="B16" s="233">
        <v>10202</v>
      </c>
      <c r="C16" s="48">
        <v>637012</v>
      </c>
      <c r="D16" s="234" t="s">
        <v>470</v>
      </c>
      <c r="E16" s="235">
        <v>60</v>
      </c>
      <c r="F16" s="631">
        <v>60</v>
      </c>
      <c r="G16" s="1040">
        <v>60</v>
      </c>
      <c r="H16" s="1041">
        <v>0</v>
      </c>
      <c r="I16" s="29"/>
      <c r="J16" s="631"/>
      <c r="K16" s="978"/>
      <c r="L16" s="979"/>
      <c r="M16" s="236">
        <v>60</v>
      </c>
      <c r="N16" s="631">
        <v>60</v>
      </c>
      <c r="O16" s="1040">
        <f t="shared" si="2"/>
        <v>60</v>
      </c>
      <c r="P16" s="897">
        <f t="shared" si="3"/>
        <v>0</v>
      </c>
    </row>
    <row r="17" spans="1:16" ht="12.75" customHeight="1">
      <c r="A17" s="490"/>
      <c r="B17" s="233">
        <v>10202</v>
      </c>
      <c r="C17" s="48">
        <v>637016</v>
      </c>
      <c r="D17" s="234" t="s">
        <v>31</v>
      </c>
      <c r="E17" s="235">
        <v>268</v>
      </c>
      <c r="F17" s="631">
        <v>268</v>
      </c>
      <c r="G17" s="1040">
        <v>268</v>
      </c>
      <c r="H17" s="1041">
        <v>0</v>
      </c>
      <c r="I17" s="29"/>
      <c r="J17" s="631"/>
      <c r="K17" s="978"/>
      <c r="L17" s="979"/>
      <c r="M17" s="236">
        <v>268</v>
      </c>
      <c r="N17" s="631">
        <v>268</v>
      </c>
      <c r="O17" s="1040">
        <f t="shared" si="2"/>
        <v>268</v>
      </c>
      <c r="P17" s="867">
        <f t="shared" si="3"/>
        <v>0</v>
      </c>
    </row>
    <row r="18" spans="1:16" ht="12.75">
      <c r="A18" s="490"/>
      <c r="B18" s="233">
        <v>10202</v>
      </c>
      <c r="C18" s="48">
        <v>637014</v>
      </c>
      <c r="D18" s="234" t="s">
        <v>386</v>
      </c>
      <c r="E18" s="235">
        <v>1792</v>
      </c>
      <c r="F18" s="631">
        <v>1792</v>
      </c>
      <c r="G18" s="1040">
        <v>1792</v>
      </c>
      <c r="H18" s="1041">
        <v>0</v>
      </c>
      <c r="I18" s="29"/>
      <c r="J18" s="631"/>
      <c r="K18" s="978"/>
      <c r="L18" s="979"/>
      <c r="M18" s="236">
        <v>1792</v>
      </c>
      <c r="N18" s="631">
        <v>1792</v>
      </c>
      <c r="O18" s="1040">
        <f t="shared" si="2"/>
        <v>1792</v>
      </c>
      <c r="P18" s="897">
        <f t="shared" si="3"/>
        <v>0</v>
      </c>
    </row>
    <row r="19" spans="1:16" ht="25.5" customHeight="1">
      <c r="A19" s="490"/>
      <c r="B19" s="233">
        <v>10202</v>
      </c>
      <c r="C19" s="48">
        <v>637027</v>
      </c>
      <c r="D19" s="234" t="s">
        <v>387</v>
      </c>
      <c r="E19" s="235">
        <v>2490</v>
      </c>
      <c r="F19" s="631">
        <v>2490</v>
      </c>
      <c r="G19" s="1040">
        <v>2490</v>
      </c>
      <c r="H19" s="1041">
        <v>0</v>
      </c>
      <c r="I19" s="29"/>
      <c r="J19" s="631"/>
      <c r="K19" s="978"/>
      <c r="L19" s="979"/>
      <c r="M19" s="236">
        <v>2490</v>
      </c>
      <c r="N19" s="631">
        <v>2490</v>
      </c>
      <c r="O19" s="1040">
        <f t="shared" si="2"/>
        <v>2490</v>
      </c>
      <c r="P19" s="867">
        <f t="shared" si="3"/>
        <v>0</v>
      </c>
    </row>
    <row r="20" spans="1:16" ht="14.25" customHeight="1">
      <c r="A20" s="490"/>
      <c r="B20" s="233">
        <v>10202</v>
      </c>
      <c r="C20" s="48">
        <v>637004</v>
      </c>
      <c r="D20" s="234" t="s">
        <v>592</v>
      </c>
      <c r="E20" s="235">
        <v>3000</v>
      </c>
      <c r="F20" s="631">
        <v>3000</v>
      </c>
      <c r="G20" s="1040">
        <v>3000</v>
      </c>
      <c r="H20" s="1041">
        <v>0</v>
      </c>
      <c r="I20" s="29"/>
      <c r="J20" s="631"/>
      <c r="K20" s="978"/>
      <c r="L20" s="979"/>
      <c r="M20" s="236">
        <v>3000</v>
      </c>
      <c r="N20" s="631">
        <v>3000</v>
      </c>
      <c r="O20" s="1040">
        <f t="shared" si="2"/>
        <v>3000</v>
      </c>
      <c r="P20" s="897">
        <f t="shared" si="3"/>
        <v>0</v>
      </c>
    </row>
    <row r="21" spans="1:16" ht="12.75" customHeight="1">
      <c r="A21" s="490"/>
      <c r="B21" s="233">
        <v>10202</v>
      </c>
      <c r="C21" s="48">
        <v>642026</v>
      </c>
      <c r="D21" s="234" t="s">
        <v>388</v>
      </c>
      <c r="E21" s="235">
        <v>3239</v>
      </c>
      <c r="F21" s="631">
        <v>3239</v>
      </c>
      <c r="G21" s="1040">
        <v>3239</v>
      </c>
      <c r="H21" s="1041">
        <v>0</v>
      </c>
      <c r="I21" s="29"/>
      <c r="J21" s="631"/>
      <c r="K21" s="978"/>
      <c r="L21" s="979"/>
      <c r="M21" s="236">
        <v>3239</v>
      </c>
      <c r="N21" s="631">
        <v>3239</v>
      </c>
      <c r="O21" s="1040">
        <f t="shared" si="2"/>
        <v>3239</v>
      </c>
      <c r="P21" s="867">
        <f t="shared" si="3"/>
        <v>0</v>
      </c>
    </row>
    <row r="22" spans="1:16" ht="12.75" customHeight="1">
      <c r="A22" s="490"/>
      <c r="B22" s="233">
        <v>10202</v>
      </c>
      <c r="C22" s="48">
        <v>642026</v>
      </c>
      <c r="D22" s="234" t="s">
        <v>389</v>
      </c>
      <c r="E22" s="235">
        <v>9959</v>
      </c>
      <c r="F22" s="631">
        <v>9959</v>
      </c>
      <c r="G22" s="1040">
        <v>7359</v>
      </c>
      <c r="H22" s="1041">
        <v>-2600</v>
      </c>
      <c r="I22" s="29"/>
      <c r="J22" s="631"/>
      <c r="K22" s="978"/>
      <c r="L22" s="979"/>
      <c r="M22" s="236">
        <v>9959</v>
      </c>
      <c r="N22" s="631">
        <v>9959</v>
      </c>
      <c r="O22" s="1040">
        <f t="shared" si="2"/>
        <v>7359</v>
      </c>
      <c r="P22" s="897">
        <f t="shared" si="3"/>
        <v>-2600</v>
      </c>
    </row>
    <row r="23" spans="1:16" ht="15" customHeight="1">
      <c r="A23" s="490"/>
      <c r="B23" s="233">
        <v>10202</v>
      </c>
      <c r="C23" s="237">
        <v>637027</v>
      </c>
      <c r="D23" s="234" t="s">
        <v>390</v>
      </c>
      <c r="E23" s="235">
        <v>600</v>
      </c>
      <c r="F23" s="631">
        <v>600</v>
      </c>
      <c r="G23" s="1040">
        <v>600</v>
      </c>
      <c r="H23" s="1041">
        <v>0</v>
      </c>
      <c r="I23" s="29"/>
      <c r="J23" s="631"/>
      <c r="K23" s="978"/>
      <c r="L23" s="979"/>
      <c r="M23" s="236">
        <v>600</v>
      </c>
      <c r="N23" s="631">
        <v>600</v>
      </c>
      <c r="O23" s="1040">
        <f t="shared" si="2"/>
        <v>600</v>
      </c>
      <c r="P23" s="867">
        <f t="shared" si="3"/>
        <v>0</v>
      </c>
    </row>
    <row r="24" spans="1:16" s="261" customFormat="1" ht="28.5" customHeight="1">
      <c r="A24" s="490"/>
      <c r="B24" s="233">
        <v>10202</v>
      </c>
      <c r="C24" s="48">
        <v>717002</v>
      </c>
      <c r="D24" s="234" t="s">
        <v>541</v>
      </c>
      <c r="E24" s="235"/>
      <c r="F24" s="631"/>
      <c r="G24" s="1040"/>
      <c r="H24" s="1041">
        <v>0</v>
      </c>
      <c r="I24" s="43">
        <v>0</v>
      </c>
      <c r="J24" s="631">
        <v>0</v>
      </c>
      <c r="K24" s="514">
        <v>0</v>
      </c>
      <c r="L24" s="864"/>
      <c r="M24" s="236">
        <v>0</v>
      </c>
      <c r="N24" s="631">
        <v>0</v>
      </c>
      <c r="O24" s="1040">
        <f t="shared" si="2"/>
        <v>0</v>
      </c>
      <c r="P24" s="897">
        <f t="shared" si="3"/>
        <v>0</v>
      </c>
    </row>
    <row r="25" spans="1:16" ht="15">
      <c r="A25" s="523" t="s">
        <v>391</v>
      </c>
      <c r="B25" s="1574" t="s">
        <v>392</v>
      </c>
      <c r="C25" s="1581"/>
      <c r="D25" s="1581"/>
      <c r="E25" s="71">
        <v>6649</v>
      </c>
      <c r="F25" s="513">
        <v>6649</v>
      </c>
      <c r="G25" s="929">
        <f>SUM(G26)</f>
        <v>6649</v>
      </c>
      <c r="H25" s="1051">
        <f>SUM(H26)</f>
        <v>0</v>
      </c>
      <c r="I25" s="74"/>
      <c r="J25" s="518"/>
      <c r="K25" s="513"/>
      <c r="L25" s="857">
        <f>SUM(L26)</f>
        <v>0</v>
      </c>
      <c r="M25" s="69">
        <v>6649</v>
      </c>
      <c r="N25" s="513">
        <v>6649</v>
      </c>
      <c r="O25" s="1039">
        <f aca="true" t="shared" si="4" ref="O25:O34">SUM(G25,K25)</f>
        <v>6649</v>
      </c>
      <c r="P25" s="866">
        <f>SUM(P26)</f>
        <v>0</v>
      </c>
    </row>
    <row r="26" spans="1:16" ht="66.75" customHeight="1">
      <c r="A26" s="491"/>
      <c r="B26" s="50" t="s">
        <v>393</v>
      </c>
      <c r="C26" s="48" t="s">
        <v>483</v>
      </c>
      <c r="D26" s="57" t="s">
        <v>564</v>
      </c>
      <c r="E26" s="54">
        <v>6649</v>
      </c>
      <c r="F26" s="531">
        <v>6649</v>
      </c>
      <c r="G26" s="931">
        <v>6649</v>
      </c>
      <c r="H26" s="1041">
        <v>0</v>
      </c>
      <c r="I26" s="49"/>
      <c r="J26" s="531"/>
      <c r="K26" s="531"/>
      <c r="L26" s="974"/>
      <c r="M26" s="49">
        <v>6649</v>
      </c>
      <c r="N26" s="531">
        <v>6649</v>
      </c>
      <c r="O26" s="1040">
        <f t="shared" si="4"/>
        <v>6649</v>
      </c>
      <c r="P26" s="897">
        <f>SUM(H26,L26)</f>
        <v>0</v>
      </c>
    </row>
    <row r="27" spans="1:16" ht="15">
      <c r="A27" s="504" t="s">
        <v>394</v>
      </c>
      <c r="B27" s="1574" t="s">
        <v>395</v>
      </c>
      <c r="C27" s="1575"/>
      <c r="D27" s="1575"/>
      <c r="E27" s="71">
        <v>1992</v>
      </c>
      <c r="F27" s="513">
        <v>1992</v>
      </c>
      <c r="G27" s="929">
        <f>SUM(G28)</f>
        <v>1992</v>
      </c>
      <c r="H27" s="1051">
        <v>0</v>
      </c>
      <c r="I27" s="69"/>
      <c r="J27" s="513"/>
      <c r="K27" s="513"/>
      <c r="L27" s="857">
        <f>SUM(L28)</f>
        <v>0</v>
      </c>
      <c r="M27" s="74">
        <v>1992</v>
      </c>
      <c r="N27" s="518">
        <v>1992</v>
      </c>
      <c r="O27" s="1039">
        <f t="shared" si="4"/>
        <v>1992</v>
      </c>
      <c r="P27" s="866">
        <f>SUM(P28)</f>
        <v>0</v>
      </c>
    </row>
    <row r="28" spans="1:16" ht="12.75">
      <c r="A28" s="505"/>
      <c r="B28" s="50" t="s">
        <v>396</v>
      </c>
      <c r="C28" s="46">
        <v>642026</v>
      </c>
      <c r="D28" s="58" t="s">
        <v>397</v>
      </c>
      <c r="E28" s="54">
        <v>1992</v>
      </c>
      <c r="F28" s="531">
        <v>1992</v>
      </c>
      <c r="G28" s="930">
        <v>1992</v>
      </c>
      <c r="H28" s="1041">
        <v>0</v>
      </c>
      <c r="I28" s="63"/>
      <c r="J28" s="514"/>
      <c r="K28" s="1045"/>
      <c r="L28" s="1046"/>
      <c r="M28" s="42">
        <v>1992</v>
      </c>
      <c r="N28" s="514">
        <v>1992</v>
      </c>
      <c r="O28" s="1040">
        <f t="shared" si="4"/>
        <v>1992</v>
      </c>
      <c r="P28" s="897">
        <f>SUM(H28,L28)</f>
        <v>0</v>
      </c>
    </row>
    <row r="29" spans="1:16" ht="60" customHeight="1">
      <c r="A29" s="350" t="s">
        <v>398</v>
      </c>
      <c r="B29" s="1512" t="s">
        <v>399</v>
      </c>
      <c r="C29" s="1588"/>
      <c r="D29" s="1588"/>
      <c r="E29" s="71">
        <f>SUM(E30:E40)</f>
        <v>17362</v>
      </c>
      <c r="F29" s="589">
        <f>SUM(F30:F40)</f>
        <v>17762</v>
      </c>
      <c r="G29" s="929">
        <f>SUM(G30:G42)</f>
        <v>20362</v>
      </c>
      <c r="H29" s="1051">
        <f>SUM(H30:H42)</f>
        <v>2600</v>
      </c>
      <c r="I29" s="241">
        <v>0</v>
      </c>
      <c r="J29" s="513">
        <v>0</v>
      </c>
      <c r="K29" s="513">
        <v>0</v>
      </c>
      <c r="L29" s="857">
        <f>SUM(L30:L42)</f>
        <v>0</v>
      </c>
      <c r="M29" s="69">
        <f>SUM(M30:M40)</f>
        <v>17362</v>
      </c>
      <c r="N29" s="513">
        <f>SUM(N30:N40)</f>
        <v>17762</v>
      </c>
      <c r="O29" s="1039">
        <f t="shared" si="4"/>
        <v>20362</v>
      </c>
      <c r="P29" s="866">
        <f>SUM(P30:P42)</f>
        <v>2600</v>
      </c>
    </row>
    <row r="30" spans="1:16" ht="42" customHeight="1">
      <c r="A30" s="625"/>
      <c r="B30" s="190" t="s">
        <v>396</v>
      </c>
      <c r="C30" s="308" t="s">
        <v>22</v>
      </c>
      <c r="D30" s="309" t="s">
        <v>607</v>
      </c>
      <c r="E30" s="628">
        <v>9090</v>
      </c>
      <c r="F30" s="632">
        <v>9090</v>
      </c>
      <c r="G30" s="903">
        <v>9090</v>
      </c>
      <c r="H30" s="1041">
        <v>0</v>
      </c>
      <c r="I30" s="310"/>
      <c r="J30" s="635"/>
      <c r="K30" s="635"/>
      <c r="L30" s="1047"/>
      <c r="M30" s="137">
        <v>9090</v>
      </c>
      <c r="N30" s="637">
        <v>9090</v>
      </c>
      <c r="O30" s="1040">
        <f t="shared" si="4"/>
        <v>9090</v>
      </c>
      <c r="P30" s="897">
        <f aca="true" t="shared" si="5" ref="P30:P42">SUM(H30,L30)</f>
        <v>0</v>
      </c>
    </row>
    <row r="31" spans="1:16" ht="29.25" customHeight="1">
      <c r="A31" s="625"/>
      <c r="B31" s="190" t="s">
        <v>396</v>
      </c>
      <c r="C31" s="308">
        <v>637027</v>
      </c>
      <c r="D31" s="309" t="s">
        <v>593</v>
      </c>
      <c r="E31" s="629">
        <v>4049</v>
      </c>
      <c r="F31" s="632">
        <v>4049</v>
      </c>
      <c r="G31" s="903">
        <v>4049</v>
      </c>
      <c r="H31" s="1041">
        <v>0</v>
      </c>
      <c r="I31" s="310"/>
      <c r="J31" s="635"/>
      <c r="K31" s="635"/>
      <c r="L31" s="1047"/>
      <c r="M31" s="137">
        <v>4049</v>
      </c>
      <c r="N31" s="637">
        <v>4049</v>
      </c>
      <c r="O31" s="1040">
        <f t="shared" si="4"/>
        <v>4049</v>
      </c>
      <c r="P31" s="867">
        <f t="shared" si="5"/>
        <v>0</v>
      </c>
    </row>
    <row r="32" spans="1:16" ht="25.5" customHeight="1">
      <c r="A32" s="625"/>
      <c r="B32" s="190" t="s">
        <v>396</v>
      </c>
      <c r="C32" s="308">
        <v>632001</v>
      </c>
      <c r="D32" s="309" t="s">
        <v>605</v>
      </c>
      <c r="E32" s="629">
        <v>2400</v>
      </c>
      <c r="F32" s="632">
        <v>2400</v>
      </c>
      <c r="G32" s="903">
        <v>5000</v>
      </c>
      <c r="H32" s="1041">
        <v>2600</v>
      </c>
      <c r="I32" s="310"/>
      <c r="J32" s="635"/>
      <c r="K32" s="635"/>
      <c r="L32" s="1047"/>
      <c r="M32" s="137">
        <v>2400</v>
      </c>
      <c r="N32" s="637">
        <v>2400</v>
      </c>
      <c r="O32" s="1040">
        <f t="shared" si="4"/>
        <v>5000</v>
      </c>
      <c r="P32" s="897">
        <f t="shared" si="5"/>
        <v>2600</v>
      </c>
    </row>
    <row r="33" spans="1:16" ht="15" customHeight="1">
      <c r="A33" s="625"/>
      <c r="B33" s="190" t="s">
        <v>396</v>
      </c>
      <c r="C33" s="308">
        <v>632002</v>
      </c>
      <c r="D33" s="309" t="s">
        <v>606</v>
      </c>
      <c r="E33" s="629">
        <v>664</v>
      </c>
      <c r="F33" s="633">
        <v>664</v>
      </c>
      <c r="G33" s="1042">
        <v>664</v>
      </c>
      <c r="H33" s="1041">
        <v>0</v>
      </c>
      <c r="I33" s="310"/>
      <c r="J33" s="635"/>
      <c r="K33" s="635"/>
      <c r="L33" s="1047"/>
      <c r="M33" s="137">
        <v>664</v>
      </c>
      <c r="N33" s="637">
        <v>664</v>
      </c>
      <c r="O33" s="1040">
        <f t="shared" si="4"/>
        <v>664</v>
      </c>
      <c r="P33" s="867">
        <f t="shared" si="5"/>
        <v>0</v>
      </c>
    </row>
    <row r="34" spans="1:16" ht="15" customHeight="1">
      <c r="A34" s="625"/>
      <c r="B34" s="190" t="s">
        <v>396</v>
      </c>
      <c r="C34" s="308">
        <v>632003</v>
      </c>
      <c r="D34" s="191" t="s">
        <v>658</v>
      </c>
      <c r="E34" s="629">
        <v>0</v>
      </c>
      <c r="F34" s="632">
        <v>400</v>
      </c>
      <c r="G34" s="921">
        <v>400</v>
      </c>
      <c r="H34" s="1041">
        <v>0</v>
      </c>
      <c r="I34" s="310"/>
      <c r="J34" s="635"/>
      <c r="K34" s="635"/>
      <c r="L34" s="1047"/>
      <c r="M34" s="137">
        <v>0</v>
      </c>
      <c r="N34" s="637">
        <v>400</v>
      </c>
      <c r="O34" s="921">
        <f t="shared" si="4"/>
        <v>400</v>
      </c>
      <c r="P34" s="897">
        <f t="shared" si="5"/>
        <v>0</v>
      </c>
    </row>
    <row r="35" spans="1:16" ht="15" customHeight="1">
      <c r="A35" s="625"/>
      <c r="B35" s="190" t="s">
        <v>396</v>
      </c>
      <c r="C35" s="308">
        <v>632004</v>
      </c>
      <c r="D35" s="309" t="s">
        <v>538</v>
      </c>
      <c r="E35" s="629">
        <v>12</v>
      </c>
      <c r="F35" s="632">
        <v>12</v>
      </c>
      <c r="G35" s="903">
        <v>12</v>
      </c>
      <c r="H35" s="1041">
        <v>0</v>
      </c>
      <c r="I35" s="310"/>
      <c r="J35" s="635"/>
      <c r="K35" s="635"/>
      <c r="L35" s="1047"/>
      <c r="M35" s="137">
        <v>12</v>
      </c>
      <c r="N35" s="637">
        <v>12</v>
      </c>
      <c r="O35" s="1040">
        <f aca="true" t="shared" si="6" ref="O35:O42">SUM(G35,K35)</f>
        <v>12</v>
      </c>
      <c r="P35" s="867">
        <f t="shared" si="5"/>
        <v>0</v>
      </c>
    </row>
    <row r="36" spans="1:16" ht="26.25" customHeight="1">
      <c r="A36" s="625"/>
      <c r="B36" s="190"/>
      <c r="C36" s="308">
        <v>633004</v>
      </c>
      <c r="D36" s="309" t="s">
        <v>539</v>
      </c>
      <c r="E36" s="629">
        <v>50</v>
      </c>
      <c r="F36" s="632">
        <v>50</v>
      </c>
      <c r="G36" s="903">
        <v>50</v>
      </c>
      <c r="H36" s="1041">
        <v>0</v>
      </c>
      <c r="I36" s="310"/>
      <c r="J36" s="635"/>
      <c r="K36" s="635"/>
      <c r="L36" s="1047"/>
      <c r="M36" s="137">
        <v>50</v>
      </c>
      <c r="N36" s="637">
        <v>50</v>
      </c>
      <c r="O36" s="1040">
        <f t="shared" si="6"/>
        <v>50</v>
      </c>
      <c r="P36" s="897">
        <f t="shared" si="5"/>
        <v>0</v>
      </c>
    </row>
    <row r="37" spans="1:16" ht="51" customHeight="1">
      <c r="A37" s="625"/>
      <c r="B37" s="190" t="s">
        <v>396</v>
      </c>
      <c r="C37" s="308">
        <v>633006</v>
      </c>
      <c r="D37" s="309" t="s">
        <v>563</v>
      </c>
      <c r="E37" s="629">
        <v>500</v>
      </c>
      <c r="F37" s="632">
        <v>500</v>
      </c>
      <c r="G37" s="903">
        <v>500</v>
      </c>
      <c r="H37" s="1041">
        <v>0</v>
      </c>
      <c r="I37" s="310"/>
      <c r="J37" s="635"/>
      <c r="K37" s="635"/>
      <c r="L37" s="1047"/>
      <c r="M37" s="137">
        <v>500</v>
      </c>
      <c r="N37" s="637">
        <v>500</v>
      </c>
      <c r="O37" s="1040">
        <f t="shared" si="6"/>
        <v>500</v>
      </c>
      <c r="P37" s="867">
        <f t="shared" si="5"/>
        <v>0</v>
      </c>
    </row>
    <row r="38" spans="1:16" ht="17.25" customHeight="1">
      <c r="A38" s="625"/>
      <c r="B38" s="190" t="s">
        <v>396</v>
      </c>
      <c r="C38" s="745">
        <v>635006</v>
      </c>
      <c r="D38" s="309" t="s">
        <v>693</v>
      </c>
      <c r="E38" s="629">
        <v>0</v>
      </c>
      <c r="F38" s="632">
        <v>0</v>
      </c>
      <c r="G38" s="903">
        <v>0</v>
      </c>
      <c r="H38" s="1041">
        <v>0</v>
      </c>
      <c r="I38" s="310"/>
      <c r="J38" s="635"/>
      <c r="K38" s="635"/>
      <c r="L38" s="1047"/>
      <c r="M38" s="137">
        <v>0</v>
      </c>
      <c r="N38" s="637">
        <v>0</v>
      </c>
      <c r="O38" s="1040">
        <f t="shared" si="6"/>
        <v>0</v>
      </c>
      <c r="P38" s="897">
        <f t="shared" si="5"/>
        <v>0</v>
      </c>
    </row>
    <row r="39" spans="1:16" ht="27.75" customHeight="1">
      <c r="A39" s="625"/>
      <c r="B39" s="190" t="s">
        <v>396</v>
      </c>
      <c r="C39" s="308">
        <v>637004</v>
      </c>
      <c r="D39" s="309" t="s">
        <v>540</v>
      </c>
      <c r="E39" s="629">
        <v>100</v>
      </c>
      <c r="F39" s="632">
        <v>100</v>
      </c>
      <c r="G39" s="1043">
        <v>100</v>
      </c>
      <c r="H39" s="1041">
        <v>0</v>
      </c>
      <c r="I39" s="310"/>
      <c r="J39" s="635"/>
      <c r="K39" s="635"/>
      <c r="L39" s="1047"/>
      <c r="M39" s="137">
        <v>100</v>
      </c>
      <c r="N39" s="637">
        <v>100</v>
      </c>
      <c r="O39" s="1040">
        <f t="shared" si="6"/>
        <v>100</v>
      </c>
      <c r="P39" s="867">
        <f t="shared" si="5"/>
        <v>0</v>
      </c>
    </row>
    <row r="40" spans="1:16" ht="19.5" customHeight="1">
      <c r="A40" s="625"/>
      <c r="B40" s="190" t="s">
        <v>396</v>
      </c>
      <c r="C40" s="308">
        <v>637014</v>
      </c>
      <c r="D40" s="309" t="s">
        <v>604</v>
      </c>
      <c r="E40" s="629">
        <v>497</v>
      </c>
      <c r="F40" s="632">
        <v>497</v>
      </c>
      <c r="G40" s="903">
        <v>497</v>
      </c>
      <c r="H40" s="1041">
        <v>0</v>
      </c>
      <c r="I40" s="310"/>
      <c r="J40" s="635"/>
      <c r="K40" s="635"/>
      <c r="L40" s="1047"/>
      <c r="M40" s="137">
        <v>497</v>
      </c>
      <c r="N40" s="637">
        <v>497</v>
      </c>
      <c r="O40" s="1040">
        <f t="shared" si="6"/>
        <v>497</v>
      </c>
      <c r="P40" s="897">
        <f t="shared" si="5"/>
        <v>0</v>
      </c>
    </row>
    <row r="41" spans="1:16" ht="19.5" customHeight="1">
      <c r="A41" s="625"/>
      <c r="B41" s="746" t="s">
        <v>396</v>
      </c>
      <c r="C41" s="308">
        <v>637016</v>
      </c>
      <c r="D41" s="309" t="s">
        <v>31</v>
      </c>
      <c r="E41" s="629">
        <v>0</v>
      </c>
      <c r="F41" s="632">
        <v>0</v>
      </c>
      <c r="G41" s="903">
        <v>0</v>
      </c>
      <c r="H41" s="1041">
        <v>0</v>
      </c>
      <c r="I41" s="310"/>
      <c r="J41" s="635"/>
      <c r="K41" s="635"/>
      <c r="L41" s="1047"/>
      <c r="M41" s="137">
        <v>0</v>
      </c>
      <c r="N41" s="637">
        <v>0</v>
      </c>
      <c r="O41" s="1040">
        <f t="shared" si="6"/>
        <v>0</v>
      </c>
      <c r="P41" s="867">
        <f t="shared" si="5"/>
        <v>0</v>
      </c>
    </row>
    <row r="42" spans="1:16" ht="27" customHeight="1">
      <c r="A42" s="625"/>
      <c r="B42" s="746" t="s">
        <v>396</v>
      </c>
      <c r="C42" s="745">
        <v>642015</v>
      </c>
      <c r="D42" s="309" t="s">
        <v>688</v>
      </c>
      <c r="E42" s="629">
        <v>0</v>
      </c>
      <c r="F42" s="632">
        <v>0</v>
      </c>
      <c r="G42" s="903">
        <v>0</v>
      </c>
      <c r="H42" s="1041">
        <v>0</v>
      </c>
      <c r="I42" s="310"/>
      <c r="J42" s="635"/>
      <c r="K42" s="635"/>
      <c r="L42" s="1047"/>
      <c r="M42" s="137">
        <v>0</v>
      </c>
      <c r="N42" s="637">
        <v>0</v>
      </c>
      <c r="O42" s="1040">
        <f t="shared" si="6"/>
        <v>0</v>
      </c>
      <c r="P42" s="867">
        <f t="shared" si="5"/>
        <v>0</v>
      </c>
    </row>
    <row r="43" spans="1:16" ht="15">
      <c r="A43" s="504" t="s">
        <v>400</v>
      </c>
      <c r="B43" s="1568" t="s">
        <v>401</v>
      </c>
      <c r="C43" s="1571"/>
      <c r="D43" s="1571"/>
      <c r="E43" s="71">
        <v>3000</v>
      </c>
      <c r="F43" s="513">
        <v>3000</v>
      </c>
      <c r="G43" s="929">
        <f>SUM(G44)</f>
        <v>3000</v>
      </c>
      <c r="H43" s="1051">
        <v>0</v>
      </c>
      <c r="I43" s="69"/>
      <c r="J43" s="513"/>
      <c r="K43" s="513"/>
      <c r="L43" s="857"/>
      <c r="M43" s="74">
        <v>3000</v>
      </c>
      <c r="N43" s="518">
        <v>3000</v>
      </c>
      <c r="O43" s="1039">
        <f aca="true" t="shared" si="7" ref="O43:O61">SUM(G43,K43)</f>
        <v>3000</v>
      </c>
      <c r="P43" s="992">
        <f>SUM(P44)</f>
        <v>0</v>
      </c>
    </row>
    <row r="44" spans="1:16" ht="38.25">
      <c r="A44" s="391"/>
      <c r="B44" s="112" t="s">
        <v>396</v>
      </c>
      <c r="C44" s="100">
        <v>642026</v>
      </c>
      <c r="D44" s="140" t="s">
        <v>586</v>
      </c>
      <c r="E44" s="102">
        <v>3000</v>
      </c>
      <c r="F44" s="371">
        <v>3000</v>
      </c>
      <c r="G44" s="842">
        <v>3000</v>
      </c>
      <c r="H44" s="1041">
        <v>0</v>
      </c>
      <c r="I44" s="10"/>
      <c r="J44" s="514"/>
      <c r="K44" s="978"/>
      <c r="L44" s="979"/>
      <c r="M44" s="47">
        <v>3000</v>
      </c>
      <c r="N44" s="519">
        <v>3000</v>
      </c>
      <c r="O44" s="1040">
        <f t="shared" si="7"/>
        <v>3000</v>
      </c>
      <c r="P44" s="867">
        <f>SUM(H44,L44)</f>
        <v>0</v>
      </c>
    </row>
    <row r="45" spans="1:16" ht="15">
      <c r="A45" s="350" t="s">
        <v>402</v>
      </c>
      <c r="B45" s="1512" t="s">
        <v>403</v>
      </c>
      <c r="C45" s="1566"/>
      <c r="D45" s="1566"/>
      <c r="E45" s="97">
        <v>3800</v>
      </c>
      <c r="F45" s="370">
        <v>3800</v>
      </c>
      <c r="G45" s="852">
        <f>SUM(G46)</f>
        <v>3831</v>
      </c>
      <c r="H45" s="1051">
        <v>31</v>
      </c>
      <c r="I45" s="97"/>
      <c r="J45" s="370"/>
      <c r="K45" s="370"/>
      <c r="L45" s="846"/>
      <c r="M45" s="110">
        <v>3800</v>
      </c>
      <c r="N45" s="372">
        <v>3800</v>
      </c>
      <c r="O45" s="1039">
        <f t="shared" si="7"/>
        <v>3831</v>
      </c>
      <c r="P45" s="992">
        <f>SUM(P46)</f>
        <v>31</v>
      </c>
    </row>
    <row r="46" spans="1:16" ht="27" customHeight="1">
      <c r="A46" s="391"/>
      <c r="B46" s="112" t="s">
        <v>396</v>
      </c>
      <c r="C46" s="100">
        <v>642014</v>
      </c>
      <c r="D46" s="140" t="s">
        <v>587</v>
      </c>
      <c r="E46" s="102">
        <v>3800</v>
      </c>
      <c r="F46" s="371">
        <v>3800</v>
      </c>
      <c r="G46" s="842">
        <v>3831</v>
      </c>
      <c r="H46" s="1041">
        <v>31</v>
      </c>
      <c r="I46" s="146"/>
      <c r="J46" s="371"/>
      <c r="K46" s="917"/>
      <c r="L46" s="894"/>
      <c r="M46" s="102">
        <v>3800</v>
      </c>
      <c r="N46" s="371">
        <v>3800</v>
      </c>
      <c r="O46" s="1040">
        <f t="shared" si="7"/>
        <v>3831</v>
      </c>
      <c r="P46" s="867">
        <f>SUM(H46,L46)</f>
        <v>31</v>
      </c>
    </row>
    <row r="47" spans="1:16" ht="15">
      <c r="A47" s="350" t="s">
        <v>404</v>
      </c>
      <c r="B47" s="1512" t="s">
        <v>405</v>
      </c>
      <c r="C47" s="1566"/>
      <c r="D47" s="1566"/>
      <c r="E47" s="97">
        <v>1300</v>
      </c>
      <c r="F47" s="370">
        <v>1300</v>
      </c>
      <c r="G47" s="852">
        <f>SUM(G48)</f>
        <v>1269</v>
      </c>
      <c r="H47" s="1051">
        <v>-31</v>
      </c>
      <c r="I47" s="97"/>
      <c r="J47" s="370"/>
      <c r="K47" s="370"/>
      <c r="L47" s="846"/>
      <c r="M47" s="110">
        <v>1300</v>
      </c>
      <c r="N47" s="372">
        <v>1300</v>
      </c>
      <c r="O47" s="1039">
        <f t="shared" si="7"/>
        <v>1269</v>
      </c>
      <c r="P47" s="992">
        <f>SUM(P48)</f>
        <v>-31</v>
      </c>
    </row>
    <row r="48" spans="1:16" ht="27.75" customHeight="1">
      <c r="A48" s="626"/>
      <c r="B48" s="238">
        <v>10400</v>
      </c>
      <c r="C48" s="238">
        <v>642026</v>
      </c>
      <c r="D48" s="239" t="s">
        <v>405</v>
      </c>
      <c r="E48" s="83">
        <v>1300</v>
      </c>
      <c r="F48" s="532">
        <v>1300</v>
      </c>
      <c r="G48" s="851">
        <v>1269</v>
      </c>
      <c r="H48" s="1041">
        <v>-31</v>
      </c>
      <c r="I48" s="240"/>
      <c r="J48" s="636"/>
      <c r="K48" s="862"/>
      <c r="L48" s="984"/>
      <c r="M48" s="89">
        <v>1300</v>
      </c>
      <c r="N48" s="638">
        <v>1300</v>
      </c>
      <c r="O48" s="1040">
        <f t="shared" si="7"/>
        <v>1269</v>
      </c>
      <c r="P48" s="867">
        <f>SUM(H48,L48)</f>
        <v>-31</v>
      </c>
    </row>
    <row r="49" spans="1:16" ht="15">
      <c r="A49" s="350" t="s">
        <v>406</v>
      </c>
      <c r="B49" s="1515" t="s">
        <v>589</v>
      </c>
      <c r="C49" s="1552"/>
      <c r="D49" s="1552"/>
      <c r="E49" s="97">
        <v>166</v>
      </c>
      <c r="F49" s="370">
        <v>166</v>
      </c>
      <c r="G49" s="852">
        <f>SUM(G50:G51)</f>
        <v>166</v>
      </c>
      <c r="H49" s="1051">
        <v>0</v>
      </c>
      <c r="I49" s="97"/>
      <c r="J49" s="370"/>
      <c r="K49" s="370"/>
      <c r="L49" s="846"/>
      <c r="M49" s="110">
        <v>166</v>
      </c>
      <c r="N49" s="372">
        <v>166</v>
      </c>
      <c r="O49" s="1039">
        <f t="shared" si="7"/>
        <v>166</v>
      </c>
      <c r="P49" s="992">
        <f>SUM(P50:P51)</f>
        <v>0</v>
      </c>
    </row>
    <row r="50" spans="1:16" ht="25.5" customHeight="1">
      <c r="A50" s="391"/>
      <c r="B50" s="112" t="s">
        <v>407</v>
      </c>
      <c r="C50" s="100">
        <v>641001</v>
      </c>
      <c r="D50" s="140" t="s">
        <v>588</v>
      </c>
      <c r="E50" s="178">
        <v>166</v>
      </c>
      <c r="F50" s="395">
        <v>0</v>
      </c>
      <c r="G50" s="842">
        <v>0</v>
      </c>
      <c r="H50" s="1041">
        <v>0</v>
      </c>
      <c r="I50" s="102"/>
      <c r="J50" s="371"/>
      <c r="K50" s="371"/>
      <c r="L50" s="847"/>
      <c r="M50" s="178">
        <v>166</v>
      </c>
      <c r="N50" s="395">
        <v>0</v>
      </c>
      <c r="O50" s="921">
        <f t="shared" si="7"/>
        <v>0</v>
      </c>
      <c r="P50" s="867">
        <f>SUM(H50,L50)</f>
        <v>0</v>
      </c>
    </row>
    <row r="51" spans="1:16" ht="25.5" customHeight="1">
      <c r="A51" s="391"/>
      <c r="B51" s="112" t="s">
        <v>393</v>
      </c>
      <c r="C51" s="414">
        <v>642002</v>
      </c>
      <c r="D51" s="219" t="s">
        <v>588</v>
      </c>
      <c r="E51" s="178">
        <v>0</v>
      </c>
      <c r="F51" s="395">
        <v>166</v>
      </c>
      <c r="G51" s="842">
        <v>166</v>
      </c>
      <c r="H51" s="1041">
        <v>0</v>
      </c>
      <c r="I51" s="102"/>
      <c r="J51" s="371"/>
      <c r="K51" s="371"/>
      <c r="L51" s="847"/>
      <c r="M51" s="178">
        <v>0</v>
      </c>
      <c r="N51" s="395">
        <v>166</v>
      </c>
      <c r="O51" s="921">
        <f t="shared" si="7"/>
        <v>166</v>
      </c>
      <c r="P51" s="897">
        <f>SUM(H51,L51)</f>
        <v>0</v>
      </c>
    </row>
    <row r="52" spans="1:16" ht="15">
      <c r="A52" s="627" t="s">
        <v>408</v>
      </c>
      <c r="B52" s="1515" t="s">
        <v>409</v>
      </c>
      <c r="C52" s="1575"/>
      <c r="D52" s="1575"/>
      <c r="E52" s="71">
        <f>SUM(E53:E55)</f>
        <v>8963</v>
      </c>
      <c r="F52" s="513">
        <f>SUM(F53:F55)</f>
        <v>8963</v>
      </c>
      <c r="G52" s="929">
        <f>SUM(G53:G55)</f>
        <v>8963</v>
      </c>
      <c r="H52" s="989">
        <v>0</v>
      </c>
      <c r="I52" s="74"/>
      <c r="J52" s="518"/>
      <c r="K52" s="513"/>
      <c r="L52" s="857"/>
      <c r="M52" s="69">
        <f>SUM(M53:M55)</f>
        <v>8963</v>
      </c>
      <c r="N52" s="513">
        <f>SUM(N53:N55)</f>
        <v>8963</v>
      </c>
      <c r="O52" s="1039">
        <f t="shared" si="7"/>
        <v>8963</v>
      </c>
      <c r="P52" s="866">
        <f>SUM(P53:P55)</f>
        <v>0</v>
      </c>
    </row>
    <row r="53" spans="1:16" ht="27" customHeight="1">
      <c r="A53" s="447"/>
      <c r="B53" s="112" t="s">
        <v>407</v>
      </c>
      <c r="C53" s="100">
        <v>642026</v>
      </c>
      <c r="D53" s="140" t="s">
        <v>410</v>
      </c>
      <c r="E53" s="102">
        <v>6639</v>
      </c>
      <c r="F53" s="371">
        <v>6639</v>
      </c>
      <c r="G53" s="842">
        <v>6639</v>
      </c>
      <c r="H53" s="1041">
        <v>0</v>
      </c>
      <c r="I53" s="102"/>
      <c r="J53" s="371"/>
      <c r="K53" s="371"/>
      <c r="L53" s="847"/>
      <c r="M53" s="102">
        <v>6639</v>
      </c>
      <c r="N53" s="371">
        <v>6639</v>
      </c>
      <c r="O53" s="1040">
        <f t="shared" si="7"/>
        <v>6639</v>
      </c>
      <c r="P53" s="897">
        <f>SUM(H53,L53)</f>
        <v>0</v>
      </c>
    </row>
    <row r="54" spans="1:16" ht="27" customHeight="1">
      <c r="A54" s="447"/>
      <c r="B54" s="112" t="s">
        <v>407</v>
      </c>
      <c r="C54" s="100">
        <v>642026</v>
      </c>
      <c r="D54" s="140" t="s">
        <v>411</v>
      </c>
      <c r="E54" s="102">
        <v>2324</v>
      </c>
      <c r="F54" s="371">
        <v>2324</v>
      </c>
      <c r="G54" s="842">
        <v>2324</v>
      </c>
      <c r="H54" s="1041">
        <v>0</v>
      </c>
      <c r="I54" s="102"/>
      <c r="J54" s="371"/>
      <c r="K54" s="371"/>
      <c r="L54" s="847"/>
      <c r="M54" s="102">
        <v>2324</v>
      </c>
      <c r="N54" s="371">
        <v>2324</v>
      </c>
      <c r="O54" s="1040">
        <f t="shared" si="7"/>
        <v>2324</v>
      </c>
      <c r="P54" s="867">
        <f>SUM(H54,L54)</f>
        <v>0</v>
      </c>
    </row>
    <row r="55" spans="1:16" ht="12.75">
      <c r="A55" s="447"/>
      <c r="B55" s="112" t="s">
        <v>407</v>
      </c>
      <c r="C55" s="100">
        <v>642026</v>
      </c>
      <c r="D55" s="144" t="s">
        <v>412</v>
      </c>
      <c r="E55" s="102">
        <v>0</v>
      </c>
      <c r="F55" s="371">
        <v>0</v>
      </c>
      <c r="G55" s="842">
        <v>0</v>
      </c>
      <c r="H55" s="1041">
        <v>0</v>
      </c>
      <c r="I55" s="102"/>
      <c r="J55" s="371"/>
      <c r="K55" s="371"/>
      <c r="L55" s="847"/>
      <c r="M55" s="102">
        <v>0</v>
      </c>
      <c r="N55" s="371">
        <v>0</v>
      </c>
      <c r="O55" s="1040">
        <f t="shared" si="7"/>
        <v>0</v>
      </c>
      <c r="P55" s="897">
        <f>SUM(H55,L55)</f>
        <v>0</v>
      </c>
    </row>
    <row r="56" spans="1:16" ht="15">
      <c r="A56" s="350" t="s">
        <v>413</v>
      </c>
      <c r="B56" s="1515" t="s">
        <v>414</v>
      </c>
      <c r="C56" s="1575"/>
      <c r="D56" s="1575"/>
      <c r="E56" s="71">
        <v>100</v>
      </c>
      <c r="F56" s="513">
        <v>100</v>
      </c>
      <c r="G56" s="929">
        <v>100</v>
      </c>
      <c r="H56" s="1051">
        <v>0</v>
      </c>
      <c r="I56" s="69"/>
      <c r="J56" s="513"/>
      <c r="K56" s="513"/>
      <c r="L56" s="857"/>
      <c r="M56" s="74">
        <v>100</v>
      </c>
      <c r="N56" s="518">
        <v>100</v>
      </c>
      <c r="O56" s="1039">
        <f t="shared" si="7"/>
        <v>100</v>
      </c>
      <c r="P56" s="866">
        <f>SUM(P57)</f>
        <v>0</v>
      </c>
    </row>
    <row r="57" spans="1:16" ht="26.25" customHeight="1">
      <c r="A57" s="549"/>
      <c r="B57" s="270" t="s">
        <v>396</v>
      </c>
      <c r="C57" s="271">
        <v>642026</v>
      </c>
      <c r="D57" s="272" t="s">
        <v>415</v>
      </c>
      <c r="E57" s="66">
        <v>100</v>
      </c>
      <c r="F57" s="634">
        <v>100</v>
      </c>
      <c r="G57" s="930">
        <v>100</v>
      </c>
      <c r="H57" s="1041">
        <v>0</v>
      </c>
      <c r="I57" s="273"/>
      <c r="J57" s="532"/>
      <c r="K57" s="1045"/>
      <c r="L57" s="1048"/>
      <c r="M57" s="84">
        <v>100</v>
      </c>
      <c r="N57" s="532">
        <v>100</v>
      </c>
      <c r="O57" s="1040">
        <f t="shared" si="7"/>
        <v>100</v>
      </c>
      <c r="P57" s="897">
        <f>SUM(H57,L57)</f>
        <v>0</v>
      </c>
    </row>
    <row r="58" spans="1:16" ht="15">
      <c r="A58" s="627" t="s">
        <v>502</v>
      </c>
      <c r="B58" s="1515" t="s">
        <v>205</v>
      </c>
      <c r="C58" s="1575"/>
      <c r="D58" s="1575"/>
      <c r="E58" s="71">
        <f>SUM(E59:E61)</f>
        <v>919</v>
      </c>
      <c r="F58" s="513">
        <f>SUM(F59:F61)</f>
        <v>1700</v>
      </c>
      <c r="G58" s="929">
        <f>SUM(G59:G63)</f>
        <v>2932</v>
      </c>
      <c r="H58" s="1051">
        <f>SUM(H59:H63)</f>
        <v>1232</v>
      </c>
      <c r="I58" s="74"/>
      <c r="J58" s="518"/>
      <c r="K58" s="513"/>
      <c r="L58" s="857"/>
      <c r="M58" s="69">
        <f>SUM(M59:M61)</f>
        <v>919</v>
      </c>
      <c r="N58" s="513">
        <f>SUM(N59:N61)</f>
        <v>1700</v>
      </c>
      <c r="O58" s="1039">
        <f>SUM(O59:O63)</f>
        <v>2932</v>
      </c>
      <c r="P58" s="866">
        <f>SUM(P59:P63)</f>
        <v>1232</v>
      </c>
    </row>
    <row r="59" spans="1:16" ht="27" customHeight="1">
      <c r="A59" s="447"/>
      <c r="B59" s="112" t="s">
        <v>407</v>
      </c>
      <c r="C59" s="100" t="s">
        <v>503</v>
      </c>
      <c r="D59" s="140" t="s">
        <v>504</v>
      </c>
      <c r="E59" s="102">
        <v>0</v>
      </c>
      <c r="F59" s="371">
        <v>0</v>
      </c>
      <c r="G59" s="842">
        <v>0</v>
      </c>
      <c r="H59" s="1041">
        <v>0</v>
      </c>
      <c r="I59" s="102"/>
      <c r="J59" s="371"/>
      <c r="K59" s="371"/>
      <c r="L59" s="847"/>
      <c r="M59" s="102">
        <v>0</v>
      </c>
      <c r="N59" s="371">
        <v>0</v>
      </c>
      <c r="O59" s="1040">
        <f t="shared" si="7"/>
        <v>0</v>
      </c>
      <c r="P59" s="897">
        <f>SUM(H59,L59)</f>
        <v>0</v>
      </c>
    </row>
    <row r="60" spans="1:16" ht="26.25" customHeight="1">
      <c r="A60" s="447"/>
      <c r="B60" s="112" t="s">
        <v>407</v>
      </c>
      <c r="C60" s="100" t="s">
        <v>503</v>
      </c>
      <c r="D60" s="140" t="s">
        <v>505</v>
      </c>
      <c r="E60" s="178">
        <v>919</v>
      </c>
      <c r="F60" s="395">
        <v>1700</v>
      </c>
      <c r="G60" s="842">
        <v>1700</v>
      </c>
      <c r="H60" s="1041">
        <v>0</v>
      </c>
      <c r="I60" s="102"/>
      <c r="J60" s="371"/>
      <c r="K60" s="371"/>
      <c r="L60" s="847"/>
      <c r="M60" s="178">
        <v>919</v>
      </c>
      <c r="N60" s="395">
        <v>1700</v>
      </c>
      <c r="O60" s="921">
        <f t="shared" si="7"/>
        <v>1700</v>
      </c>
      <c r="P60" s="867">
        <f>SUM(H60,L60)</f>
        <v>0</v>
      </c>
    </row>
    <row r="61" spans="1:16" ht="25.5">
      <c r="A61" s="447"/>
      <c r="B61" s="112" t="s">
        <v>407</v>
      </c>
      <c r="C61" s="100" t="s">
        <v>503</v>
      </c>
      <c r="D61" s="140" t="s">
        <v>506</v>
      </c>
      <c r="E61" s="102">
        <v>0</v>
      </c>
      <c r="F61" s="371">
        <v>0</v>
      </c>
      <c r="G61" s="842">
        <v>0</v>
      </c>
      <c r="H61" s="1041">
        <v>0</v>
      </c>
      <c r="I61" s="102"/>
      <c r="J61" s="371"/>
      <c r="K61" s="371"/>
      <c r="L61" s="847"/>
      <c r="M61" s="102">
        <v>0</v>
      </c>
      <c r="N61" s="371">
        <v>0</v>
      </c>
      <c r="O61" s="1275">
        <f t="shared" si="7"/>
        <v>0</v>
      </c>
      <c r="P61" s="867">
        <f>SUM(H61,L61)</f>
        <v>0</v>
      </c>
    </row>
    <row r="62" spans="1:16" ht="26.25" customHeight="1">
      <c r="A62" s="1407"/>
      <c r="B62" s="1408" t="s">
        <v>396</v>
      </c>
      <c r="C62" s="1409" t="s">
        <v>503</v>
      </c>
      <c r="D62" s="1410" t="s">
        <v>728</v>
      </c>
      <c r="E62" s="1299">
        <v>0</v>
      </c>
      <c r="F62" s="1162">
        <v>0</v>
      </c>
      <c r="G62" s="1296">
        <v>994</v>
      </c>
      <c r="H62" s="1411">
        <v>994</v>
      </c>
      <c r="I62" s="1299"/>
      <c r="J62" s="1162"/>
      <c r="K62" s="1162"/>
      <c r="L62" s="1314"/>
      <c r="M62" s="1299">
        <v>0</v>
      </c>
      <c r="N62" s="1162">
        <v>0</v>
      </c>
      <c r="O62" s="1412">
        <f>SUM(G62,K62)</f>
        <v>994</v>
      </c>
      <c r="P62" s="1413">
        <f>SUM(H62,L62)</f>
        <v>994</v>
      </c>
    </row>
    <row r="63" spans="1:16" ht="26.25" thickBot="1">
      <c r="A63" s="1414"/>
      <c r="B63" s="1415" t="s">
        <v>396</v>
      </c>
      <c r="C63" s="1416" t="s">
        <v>503</v>
      </c>
      <c r="D63" s="1417" t="s">
        <v>729</v>
      </c>
      <c r="E63" s="1418">
        <v>0</v>
      </c>
      <c r="F63" s="1171">
        <v>0</v>
      </c>
      <c r="G63" s="1419">
        <v>238</v>
      </c>
      <c r="H63" s="1420">
        <v>238</v>
      </c>
      <c r="I63" s="1418"/>
      <c r="J63" s="1171"/>
      <c r="K63" s="1171"/>
      <c r="L63" s="1241"/>
      <c r="M63" s="1418">
        <v>0</v>
      </c>
      <c r="N63" s="1171">
        <v>0</v>
      </c>
      <c r="O63" s="1421">
        <f>SUM(G63,K63)</f>
        <v>238</v>
      </c>
      <c r="P63" s="1174">
        <f>SUM(H63,L63)</f>
        <v>238</v>
      </c>
    </row>
    <row r="64" ht="12.75">
      <c r="D64" s="311"/>
    </row>
  </sheetData>
  <sheetProtection/>
  <mergeCells count="28">
    <mergeCell ref="O6:O7"/>
    <mergeCell ref="P6:P7"/>
    <mergeCell ref="I5:L5"/>
    <mergeCell ref="A3:P3"/>
    <mergeCell ref="M4:P5"/>
    <mergeCell ref="I6:I7"/>
    <mergeCell ref="E4:L4"/>
    <mergeCell ref="E5:H5"/>
    <mergeCell ref="M6:M7"/>
    <mergeCell ref="N6:N7"/>
    <mergeCell ref="K6:K7"/>
    <mergeCell ref="L6:L7"/>
    <mergeCell ref="B10:D10"/>
    <mergeCell ref="B25:D25"/>
    <mergeCell ref="J6:J7"/>
    <mergeCell ref="G6:G7"/>
    <mergeCell ref="H6:H7"/>
    <mergeCell ref="E6:E7"/>
    <mergeCell ref="F6:F7"/>
    <mergeCell ref="B58:D58"/>
    <mergeCell ref="B27:D27"/>
    <mergeCell ref="B29:D29"/>
    <mergeCell ref="B52:D52"/>
    <mergeCell ref="B56:D56"/>
    <mergeCell ref="B43:D43"/>
    <mergeCell ref="B45:D45"/>
    <mergeCell ref="B49:D49"/>
    <mergeCell ref="B47:D4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0" zoomScalePageLayoutView="0" workbookViewId="0" topLeftCell="A4">
      <selection activeCell="N35" sqref="N35"/>
    </sheetView>
  </sheetViews>
  <sheetFormatPr defaultColWidth="9.140625" defaultRowHeight="12.75"/>
  <cols>
    <col min="1" max="1" width="6.28125" style="0" customWidth="1"/>
    <col min="3" max="3" width="7.7109375" style="0" customWidth="1"/>
    <col min="4" max="4" width="27.140625" style="0" customWidth="1"/>
    <col min="5" max="5" width="10.7109375" style="0" customWidth="1"/>
    <col min="6" max="6" width="10.7109375" style="516" customWidth="1"/>
    <col min="7" max="9" width="10.7109375" style="0" customWidth="1"/>
    <col min="10" max="10" width="10.7109375" style="359" customWidth="1"/>
    <col min="11" max="13" width="10.7109375" style="0" customWidth="1"/>
    <col min="14" max="14" width="10.7109375" style="359" customWidth="1"/>
    <col min="15" max="16" width="10.7109375" style="0" customWidth="1"/>
  </cols>
  <sheetData>
    <row r="1" spans="1:10" ht="18.75">
      <c r="A1" s="1" t="s">
        <v>416</v>
      </c>
      <c r="B1" s="2"/>
      <c r="C1" s="2"/>
      <c r="D1" s="2"/>
      <c r="E1" s="2"/>
      <c r="F1" s="360"/>
      <c r="J1" s="516"/>
    </row>
    <row r="2" spans="1:10" ht="13.5" thickBot="1">
      <c r="A2" s="6"/>
      <c r="F2" s="360"/>
      <c r="J2" s="516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8"/>
      <c r="E4" s="1482" t="s">
        <v>1</v>
      </c>
      <c r="F4" s="1483"/>
      <c r="G4" s="1483"/>
      <c r="H4" s="1483"/>
      <c r="I4" s="1483"/>
      <c r="J4" s="1483"/>
      <c r="K4" s="1483"/>
      <c r="L4" s="1546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313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492"/>
      <c r="N5" s="1493"/>
      <c r="O5" s="1493"/>
      <c r="P5" s="1494"/>
    </row>
    <row r="6" spans="1:16" ht="19.5" customHeight="1">
      <c r="A6" s="345" t="s">
        <v>6</v>
      </c>
      <c r="B6" s="298" t="s">
        <v>7</v>
      </c>
      <c r="C6" s="299"/>
      <c r="D6" s="314" t="s">
        <v>8</v>
      </c>
      <c r="E6" s="1555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95" t="s">
        <v>623</v>
      </c>
      <c r="N6" s="1467" t="s">
        <v>689</v>
      </c>
      <c r="O6" s="1502" t="s">
        <v>706</v>
      </c>
      <c r="P6" s="1480" t="s">
        <v>707</v>
      </c>
    </row>
    <row r="7" spans="1:16" ht="19.5" customHeight="1">
      <c r="A7" s="345" t="s">
        <v>9</v>
      </c>
      <c r="B7" s="298" t="s">
        <v>452</v>
      </c>
      <c r="C7" s="299"/>
      <c r="D7" s="314"/>
      <c r="E7" s="1556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15"/>
      <c r="E8" s="451" t="s">
        <v>508</v>
      </c>
      <c r="F8" s="361" t="s">
        <v>508</v>
      </c>
      <c r="G8" s="831" t="s">
        <v>507</v>
      </c>
      <c r="H8" s="832" t="s">
        <v>508</v>
      </c>
      <c r="I8" s="318" t="s">
        <v>508</v>
      </c>
      <c r="J8" s="361" t="s">
        <v>508</v>
      </c>
      <c r="K8" s="831" t="s">
        <v>507</v>
      </c>
      <c r="L8" s="832" t="s">
        <v>508</v>
      </c>
      <c r="M8" s="316" t="s">
        <v>507</v>
      </c>
      <c r="N8" s="361" t="s">
        <v>508</v>
      </c>
      <c r="O8" s="831" t="s">
        <v>507</v>
      </c>
      <c r="P8" s="832" t="s">
        <v>508</v>
      </c>
    </row>
    <row r="9" spans="1:16" ht="16.5" thickTop="1">
      <c r="A9" s="426" t="s">
        <v>417</v>
      </c>
      <c r="B9" s="91"/>
      <c r="C9" s="147"/>
      <c r="D9" s="148"/>
      <c r="E9" s="155">
        <v>123107</v>
      </c>
      <c r="F9" s="392">
        <f>SUM(F10)</f>
        <v>323107</v>
      </c>
      <c r="G9" s="915">
        <f>SUM(G11:G31)</f>
        <v>123177</v>
      </c>
      <c r="H9" s="916">
        <f>SUM(H11:H31)</f>
        <v>-199930</v>
      </c>
      <c r="I9" s="94"/>
      <c r="J9" s="647">
        <f>SUM(J10)</f>
        <v>262625</v>
      </c>
      <c r="K9" s="890">
        <f>SUM(K11:K31)</f>
        <v>136201</v>
      </c>
      <c r="L9" s="891">
        <f>SUM(L11:L31)</f>
        <v>-126404</v>
      </c>
      <c r="M9" s="94">
        <v>123107</v>
      </c>
      <c r="N9" s="392">
        <f>SUM(N10)</f>
        <v>585732</v>
      </c>
      <c r="O9" s="915">
        <f>SUM(G9,K9)</f>
        <v>259378</v>
      </c>
      <c r="P9" s="895">
        <f>SUM(P11:P31)</f>
        <v>-326334</v>
      </c>
    </row>
    <row r="10" spans="1:16" ht="15">
      <c r="A10" s="347" t="s">
        <v>418</v>
      </c>
      <c r="B10" s="242" t="s">
        <v>419</v>
      </c>
      <c r="C10" s="243"/>
      <c r="D10" s="244"/>
      <c r="E10" s="70">
        <f>SUM(E11:E31)</f>
        <v>123107</v>
      </c>
      <c r="F10" s="588">
        <f>SUM(F11:F31)</f>
        <v>323107</v>
      </c>
      <c r="G10" s="966">
        <f>SUM(G11:G31)</f>
        <v>123177</v>
      </c>
      <c r="H10" s="918">
        <f>SUM(H11:H31)</f>
        <v>-199930</v>
      </c>
      <c r="I10" s="245"/>
      <c r="J10" s="648">
        <f>SUM(J11:J31)</f>
        <v>262625</v>
      </c>
      <c r="K10" s="513">
        <f>SUM(K11:K31)</f>
        <v>136201</v>
      </c>
      <c r="L10" s="857">
        <f>SUM(L11:L31)</f>
        <v>-126404</v>
      </c>
      <c r="M10" s="70">
        <f>SUM(M11:M31)</f>
        <v>123107</v>
      </c>
      <c r="N10" s="588">
        <f>SUM(N11:N31)</f>
        <v>585732</v>
      </c>
      <c r="O10" s="966">
        <f>SUM(G10,K10)</f>
        <v>259378</v>
      </c>
      <c r="P10" s="866">
        <f>SUM(P11:P31)</f>
        <v>-326334</v>
      </c>
    </row>
    <row r="11" spans="1:16" ht="26.25" customHeight="1">
      <c r="A11" s="506"/>
      <c r="B11" s="90" t="s">
        <v>13</v>
      </c>
      <c r="C11" s="246">
        <v>632001</v>
      </c>
      <c r="D11" s="247" t="s">
        <v>480</v>
      </c>
      <c r="E11" s="102">
        <v>13700</v>
      </c>
      <c r="F11" s="371">
        <v>13700</v>
      </c>
      <c r="G11" s="842">
        <v>13700</v>
      </c>
      <c r="H11" s="919">
        <v>0</v>
      </c>
      <c r="I11" s="194"/>
      <c r="J11" s="481"/>
      <c r="K11" s="371"/>
      <c r="L11" s="847"/>
      <c r="M11" s="640">
        <v>13700</v>
      </c>
      <c r="N11" s="653">
        <v>13700</v>
      </c>
      <c r="O11" s="842">
        <f>SUM(G11,K11)</f>
        <v>13700</v>
      </c>
      <c r="P11" s="1063">
        <f>SUM(H11,L11)</f>
        <v>0</v>
      </c>
    </row>
    <row r="12" spans="1:16" ht="12.75" customHeight="1">
      <c r="A12" s="639"/>
      <c r="B12" s="90" t="s">
        <v>13</v>
      </c>
      <c r="C12" s="246">
        <v>632002</v>
      </c>
      <c r="D12" s="248" t="s">
        <v>479</v>
      </c>
      <c r="E12" s="102">
        <v>58000</v>
      </c>
      <c r="F12" s="514">
        <v>58000</v>
      </c>
      <c r="G12" s="850">
        <v>58000</v>
      </c>
      <c r="H12" s="919">
        <v>0</v>
      </c>
      <c r="I12" s="56"/>
      <c r="J12" s="649"/>
      <c r="K12" s="862"/>
      <c r="L12" s="863"/>
      <c r="M12" s="263">
        <v>58000</v>
      </c>
      <c r="N12" s="654">
        <v>58000</v>
      </c>
      <c r="O12" s="842">
        <f aca="true" t="shared" si="0" ref="O12:O24">SUM(G12,K12)</f>
        <v>58000</v>
      </c>
      <c r="P12" s="1063">
        <f aca="true" t="shared" si="1" ref="P12:P31">SUM(H12,L12)</f>
        <v>0</v>
      </c>
    </row>
    <row r="13" spans="1:16" ht="13.5" customHeight="1">
      <c r="A13" s="526"/>
      <c r="B13" s="39" t="s">
        <v>13</v>
      </c>
      <c r="C13" s="59">
        <v>632002</v>
      </c>
      <c r="D13" s="60" t="s">
        <v>420</v>
      </c>
      <c r="E13" s="42">
        <v>4900</v>
      </c>
      <c r="F13" s="514">
        <v>4900</v>
      </c>
      <c r="G13" s="850">
        <v>4900</v>
      </c>
      <c r="H13" s="919">
        <v>0</v>
      </c>
      <c r="I13" s="61"/>
      <c r="J13" s="649"/>
      <c r="K13" s="862"/>
      <c r="L13" s="863"/>
      <c r="M13" s="263">
        <v>4900</v>
      </c>
      <c r="N13" s="654">
        <v>4900</v>
      </c>
      <c r="O13" s="842">
        <f t="shared" si="0"/>
        <v>4900</v>
      </c>
      <c r="P13" s="1057">
        <f t="shared" si="1"/>
        <v>0</v>
      </c>
    </row>
    <row r="14" spans="1:16" ht="12" customHeight="1">
      <c r="A14" s="526"/>
      <c r="B14" s="90" t="s">
        <v>13</v>
      </c>
      <c r="C14" s="246">
        <v>632003</v>
      </c>
      <c r="D14" s="248" t="s">
        <v>421</v>
      </c>
      <c r="E14" s="42">
        <v>9294</v>
      </c>
      <c r="F14" s="514">
        <v>9294</v>
      </c>
      <c r="G14" s="850">
        <v>9294</v>
      </c>
      <c r="H14" s="919">
        <v>0</v>
      </c>
      <c r="I14" s="56"/>
      <c r="J14" s="649"/>
      <c r="K14" s="862"/>
      <c r="L14" s="863"/>
      <c r="M14" s="263">
        <v>9294</v>
      </c>
      <c r="N14" s="654">
        <v>9294</v>
      </c>
      <c r="O14" s="842">
        <f t="shared" si="0"/>
        <v>9294</v>
      </c>
      <c r="P14" s="1063">
        <f t="shared" si="1"/>
        <v>0</v>
      </c>
    </row>
    <row r="15" spans="1:16" ht="12" customHeight="1">
      <c r="A15" s="1134"/>
      <c r="B15" s="1135" t="s">
        <v>13</v>
      </c>
      <c r="C15" s="1136">
        <v>632003</v>
      </c>
      <c r="D15" s="1137" t="s">
        <v>422</v>
      </c>
      <c r="E15" s="702">
        <v>608</v>
      </c>
      <c r="F15" s="700">
        <v>608</v>
      </c>
      <c r="G15" s="1104">
        <v>0</v>
      </c>
      <c r="H15" s="1105">
        <v>-608</v>
      </c>
      <c r="I15" s="1422"/>
      <c r="J15" s="1423"/>
      <c r="K15" s="1386"/>
      <c r="L15" s="1107"/>
      <c r="M15" s="1132">
        <v>608</v>
      </c>
      <c r="N15" s="1133">
        <v>608</v>
      </c>
      <c r="O15" s="1106">
        <f t="shared" si="0"/>
        <v>0</v>
      </c>
      <c r="P15" s="1107">
        <f t="shared" si="1"/>
        <v>-608</v>
      </c>
    </row>
    <row r="16" spans="1:16" ht="13.5" customHeight="1">
      <c r="A16" s="526"/>
      <c r="B16" s="39" t="s">
        <v>13</v>
      </c>
      <c r="C16" s="59">
        <v>632003</v>
      </c>
      <c r="D16" s="60" t="s">
        <v>423</v>
      </c>
      <c r="E16" s="42">
        <v>4900</v>
      </c>
      <c r="F16" s="514">
        <v>4900</v>
      </c>
      <c r="G16" s="850">
        <v>4900</v>
      </c>
      <c r="H16" s="919">
        <v>0</v>
      </c>
      <c r="I16" s="56"/>
      <c r="J16" s="649"/>
      <c r="K16" s="862"/>
      <c r="L16" s="863"/>
      <c r="M16" s="263">
        <v>4900</v>
      </c>
      <c r="N16" s="654">
        <v>4900</v>
      </c>
      <c r="O16" s="842">
        <f t="shared" si="0"/>
        <v>4900</v>
      </c>
      <c r="P16" s="1063">
        <f t="shared" si="1"/>
        <v>0</v>
      </c>
    </row>
    <row r="17" spans="1:16" ht="12" customHeight="1">
      <c r="A17" s="526"/>
      <c r="B17" s="39" t="s">
        <v>13</v>
      </c>
      <c r="C17" s="59">
        <v>632004</v>
      </c>
      <c r="D17" s="60" t="s">
        <v>424</v>
      </c>
      <c r="E17" s="42">
        <v>3600</v>
      </c>
      <c r="F17" s="514">
        <v>3600</v>
      </c>
      <c r="G17" s="850">
        <v>3600</v>
      </c>
      <c r="H17" s="919">
        <v>0</v>
      </c>
      <c r="I17" s="61"/>
      <c r="J17" s="649"/>
      <c r="K17" s="862"/>
      <c r="L17" s="863"/>
      <c r="M17" s="263">
        <v>3600</v>
      </c>
      <c r="N17" s="654">
        <v>3600</v>
      </c>
      <c r="O17" s="842">
        <f t="shared" si="0"/>
        <v>3600</v>
      </c>
      <c r="P17" s="1057">
        <f t="shared" si="1"/>
        <v>0</v>
      </c>
    </row>
    <row r="18" spans="1:16" ht="15.75" customHeight="1">
      <c r="A18" s="526"/>
      <c r="B18" s="39" t="s">
        <v>13</v>
      </c>
      <c r="C18" s="59">
        <v>633006</v>
      </c>
      <c r="D18" s="62" t="s">
        <v>425</v>
      </c>
      <c r="E18" s="42">
        <v>1990</v>
      </c>
      <c r="F18" s="514">
        <v>1990</v>
      </c>
      <c r="G18" s="850">
        <v>1990</v>
      </c>
      <c r="H18" s="919">
        <v>0</v>
      </c>
      <c r="I18" s="56"/>
      <c r="J18" s="649"/>
      <c r="K18" s="862"/>
      <c r="L18" s="863"/>
      <c r="M18" s="263">
        <v>1990</v>
      </c>
      <c r="N18" s="654">
        <v>1990</v>
      </c>
      <c r="O18" s="842">
        <f t="shared" si="0"/>
        <v>1990</v>
      </c>
      <c r="P18" s="1063">
        <f t="shared" si="1"/>
        <v>0</v>
      </c>
    </row>
    <row r="19" spans="1:16" ht="13.5" customHeight="1">
      <c r="A19" s="526"/>
      <c r="B19" s="39" t="s">
        <v>13</v>
      </c>
      <c r="C19" s="59">
        <v>633006</v>
      </c>
      <c r="D19" s="60" t="s">
        <v>426</v>
      </c>
      <c r="E19" s="249">
        <v>1800</v>
      </c>
      <c r="F19" s="540">
        <v>1800</v>
      </c>
      <c r="G19" s="946">
        <v>1800</v>
      </c>
      <c r="H19" s="919">
        <v>0</v>
      </c>
      <c r="I19" s="250"/>
      <c r="J19" s="649"/>
      <c r="K19" s="862"/>
      <c r="L19" s="863"/>
      <c r="M19" s="263">
        <v>1800</v>
      </c>
      <c r="N19" s="654">
        <v>1800</v>
      </c>
      <c r="O19" s="842">
        <f t="shared" si="0"/>
        <v>1800</v>
      </c>
      <c r="P19" s="1057">
        <f t="shared" si="1"/>
        <v>0</v>
      </c>
    </row>
    <row r="20" spans="1:16" ht="13.5" customHeight="1">
      <c r="A20" s="639"/>
      <c r="B20" s="39" t="s">
        <v>13</v>
      </c>
      <c r="C20" s="59">
        <v>633006</v>
      </c>
      <c r="D20" s="60" t="s">
        <v>427</v>
      </c>
      <c r="E20" s="249">
        <v>301</v>
      </c>
      <c r="F20" s="540">
        <v>301</v>
      </c>
      <c r="G20" s="946">
        <v>301</v>
      </c>
      <c r="H20" s="919">
        <v>0</v>
      </c>
      <c r="I20" s="251"/>
      <c r="J20" s="649"/>
      <c r="K20" s="862"/>
      <c r="L20" s="863"/>
      <c r="M20" s="263">
        <v>301</v>
      </c>
      <c r="N20" s="654">
        <v>301</v>
      </c>
      <c r="O20" s="842">
        <f t="shared" si="0"/>
        <v>301</v>
      </c>
      <c r="P20" s="1063">
        <f t="shared" si="1"/>
        <v>0</v>
      </c>
    </row>
    <row r="21" spans="1:16" ht="12.75">
      <c r="A21" s="639"/>
      <c r="B21" s="39" t="s">
        <v>13</v>
      </c>
      <c r="C21" s="59">
        <v>633006</v>
      </c>
      <c r="D21" s="252" t="s">
        <v>428</v>
      </c>
      <c r="E21" s="249">
        <v>3320</v>
      </c>
      <c r="F21" s="540">
        <v>3320</v>
      </c>
      <c r="G21" s="946">
        <v>3320</v>
      </c>
      <c r="H21" s="919">
        <v>0</v>
      </c>
      <c r="I21" s="81"/>
      <c r="J21" s="650"/>
      <c r="K21" s="1056"/>
      <c r="L21" s="1057"/>
      <c r="M21" s="263">
        <v>3320</v>
      </c>
      <c r="N21" s="654">
        <v>3320</v>
      </c>
      <c r="O21" s="842">
        <f t="shared" si="0"/>
        <v>3320</v>
      </c>
      <c r="P21" s="1057">
        <f t="shared" si="1"/>
        <v>0</v>
      </c>
    </row>
    <row r="22" spans="1:16" ht="27" customHeight="1">
      <c r="A22" s="639"/>
      <c r="B22" s="39" t="s">
        <v>13</v>
      </c>
      <c r="C22" s="59">
        <v>637004</v>
      </c>
      <c r="D22" s="254" t="s">
        <v>429</v>
      </c>
      <c r="E22" s="249">
        <v>3320</v>
      </c>
      <c r="F22" s="540">
        <v>3320</v>
      </c>
      <c r="G22" s="946">
        <v>3320</v>
      </c>
      <c r="H22" s="919">
        <v>0</v>
      </c>
      <c r="I22" s="81"/>
      <c r="J22" s="650"/>
      <c r="K22" s="1056"/>
      <c r="L22" s="1057"/>
      <c r="M22" s="263">
        <v>3320</v>
      </c>
      <c r="N22" s="654">
        <v>3320</v>
      </c>
      <c r="O22" s="842">
        <f t="shared" si="0"/>
        <v>3320</v>
      </c>
      <c r="P22" s="1063">
        <f t="shared" si="1"/>
        <v>0</v>
      </c>
    </row>
    <row r="23" spans="1:16" ht="12.75">
      <c r="A23" s="639"/>
      <c r="B23" s="39" t="s">
        <v>13</v>
      </c>
      <c r="C23" s="59">
        <v>637005</v>
      </c>
      <c r="D23" s="60" t="s">
        <v>430</v>
      </c>
      <c r="E23" s="249">
        <v>2324</v>
      </c>
      <c r="F23" s="540">
        <v>2324</v>
      </c>
      <c r="G23" s="946">
        <v>2324</v>
      </c>
      <c r="H23" s="919">
        <v>0</v>
      </c>
      <c r="I23" s="255"/>
      <c r="J23" s="650"/>
      <c r="K23" s="1056"/>
      <c r="L23" s="1057"/>
      <c r="M23" s="641">
        <v>2324</v>
      </c>
      <c r="N23" s="655">
        <v>2324</v>
      </c>
      <c r="O23" s="842">
        <f t="shared" si="0"/>
        <v>2324</v>
      </c>
      <c r="P23" s="1057">
        <f t="shared" si="1"/>
        <v>0</v>
      </c>
    </row>
    <row r="24" spans="1:16" ht="27" customHeight="1">
      <c r="A24" s="639"/>
      <c r="B24" s="39" t="s">
        <v>13</v>
      </c>
      <c r="C24" s="59">
        <v>637012</v>
      </c>
      <c r="D24" s="62" t="s">
        <v>431</v>
      </c>
      <c r="E24" s="253">
        <v>5000</v>
      </c>
      <c r="F24" s="644">
        <v>5000</v>
      </c>
      <c r="G24" s="1052">
        <v>5000</v>
      </c>
      <c r="H24" s="919">
        <v>0</v>
      </c>
      <c r="I24" s="81"/>
      <c r="J24" s="650"/>
      <c r="K24" s="1056"/>
      <c r="L24" s="1057"/>
      <c r="M24" s="641">
        <v>5000</v>
      </c>
      <c r="N24" s="655">
        <v>5000</v>
      </c>
      <c r="O24" s="842">
        <f t="shared" si="0"/>
        <v>5000</v>
      </c>
      <c r="P24" s="1063">
        <f t="shared" si="1"/>
        <v>0</v>
      </c>
    </row>
    <row r="25" spans="1:16" ht="27" customHeight="1">
      <c r="A25" s="493"/>
      <c r="B25" s="64" t="s">
        <v>159</v>
      </c>
      <c r="C25" s="65">
        <v>625003</v>
      </c>
      <c r="D25" s="88" t="s">
        <v>472</v>
      </c>
      <c r="E25" s="256">
        <v>50</v>
      </c>
      <c r="F25" s="645">
        <v>50</v>
      </c>
      <c r="G25" s="1052">
        <v>50</v>
      </c>
      <c r="H25" s="919">
        <v>0</v>
      </c>
      <c r="I25" s="81"/>
      <c r="J25" s="651"/>
      <c r="K25" s="1056"/>
      <c r="L25" s="1058"/>
      <c r="M25" s="642">
        <v>50</v>
      </c>
      <c r="N25" s="656">
        <v>50</v>
      </c>
      <c r="O25" s="842">
        <f aca="true" t="shared" si="2" ref="O25:O31">SUM(G25,K25)</f>
        <v>50</v>
      </c>
      <c r="P25" s="1057">
        <f t="shared" si="1"/>
        <v>0</v>
      </c>
    </row>
    <row r="26" spans="1:16" ht="27" customHeight="1">
      <c r="A26" s="1138"/>
      <c r="B26" s="1139" t="s">
        <v>159</v>
      </c>
      <c r="C26" s="1140" t="s">
        <v>687</v>
      </c>
      <c r="D26" s="1141" t="s">
        <v>683</v>
      </c>
      <c r="E26" s="1142"/>
      <c r="F26" s="1101">
        <v>200000</v>
      </c>
      <c r="G26" s="1102">
        <v>0</v>
      </c>
      <c r="H26" s="1105">
        <v>-200000</v>
      </c>
      <c r="I26" s="1424"/>
      <c r="J26" s="1425"/>
      <c r="K26" s="1100"/>
      <c r="L26" s="1387"/>
      <c r="M26" s="1426"/>
      <c r="N26" s="1427">
        <v>200000</v>
      </c>
      <c r="O26" s="1102">
        <f t="shared" si="2"/>
        <v>0</v>
      </c>
      <c r="P26" s="1428">
        <f t="shared" si="1"/>
        <v>-200000</v>
      </c>
    </row>
    <row r="27" spans="1:16" ht="27" customHeight="1">
      <c r="A27" s="1138"/>
      <c r="B27" s="1139" t="s">
        <v>159</v>
      </c>
      <c r="C27" s="1140">
        <v>700</v>
      </c>
      <c r="D27" s="1141" t="s">
        <v>683</v>
      </c>
      <c r="E27" s="1142"/>
      <c r="F27" s="1101"/>
      <c r="G27" s="1102"/>
      <c r="H27" s="1105"/>
      <c r="I27" s="1424"/>
      <c r="J27" s="1099">
        <v>262625</v>
      </c>
      <c r="K27" s="1100">
        <v>136201</v>
      </c>
      <c r="L27" s="1150">
        <v>-126404</v>
      </c>
      <c r="M27" s="1426"/>
      <c r="N27" s="1427">
        <v>262625</v>
      </c>
      <c r="O27" s="1102">
        <f t="shared" si="2"/>
        <v>136201</v>
      </c>
      <c r="P27" s="1107">
        <f t="shared" si="1"/>
        <v>-126404</v>
      </c>
    </row>
    <row r="28" spans="1:16" s="261" customFormat="1" ht="15" customHeight="1">
      <c r="A28" s="1138"/>
      <c r="B28" s="1139" t="s">
        <v>13</v>
      </c>
      <c r="C28" s="1429">
        <v>636001</v>
      </c>
      <c r="D28" s="1141" t="s">
        <v>696</v>
      </c>
      <c r="E28" s="1142"/>
      <c r="F28" s="1101"/>
      <c r="G28" s="1102">
        <v>70</v>
      </c>
      <c r="H28" s="1103">
        <v>70</v>
      </c>
      <c r="I28" s="1430"/>
      <c r="J28" s="1099"/>
      <c r="K28" s="1100"/>
      <c r="L28" s="1431"/>
      <c r="M28" s="1426"/>
      <c r="N28" s="1427"/>
      <c r="O28" s="1106">
        <f t="shared" si="2"/>
        <v>70</v>
      </c>
      <c r="P28" s="1428">
        <f t="shared" si="1"/>
        <v>70</v>
      </c>
    </row>
    <row r="29" spans="1:16" s="261" customFormat="1" ht="25.5" customHeight="1">
      <c r="A29" s="1138"/>
      <c r="B29" s="1139" t="s">
        <v>17</v>
      </c>
      <c r="C29" s="1140">
        <v>637012</v>
      </c>
      <c r="D29" s="1141" t="s">
        <v>694</v>
      </c>
      <c r="E29" s="1142"/>
      <c r="F29" s="1101"/>
      <c r="G29" s="1102">
        <v>608</v>
      </c>
      <c r="H29" s="1103">
        <v>608</v>
      </c>
      <c r="I29" s="1424"/>
      <c r="J29" s="1099"/>
      <c r="K29" s="1100"/>
      <c r="L29" s="1431"/>
      <c r="M29" s="1426"/>
      <c r="N29" s="1427"/>
      <c r="O29" s="1106">
        <f t="shared" si="2"/>
        <v>608</v>
      </c>
      <c r="P29" s="1107">
        <f t="shared" si="1"/>
        <v>608</v>
      </c>
    </row>
    <row r="30" spans="1:16" s="261" customFormat="1" ht="15" customHeight="1">
      <c r="A30" s="747"/>
      <c r="B30" s="64" t="s">
        <v>17</v>
      </c>
      <c r="C30" s="748">
        <v>637014</v>
      </c>
      <c r="D30" s="749" t="s">
        <v>695</v>
      </c>
      <c r="E30" s="750"/>
      <c r="F30" s="751"/>
      <c r="G30" s="1053"/>
      <c r="H30" s="1054"/>
      <c r="I30" s="250"/>
      <c r="J30" s="752"/>
      <c r="K30" s="1059"/>
      <c r="L30" s="1060"/>
      <c r="M30" s="560"/>
      <c r="N30" s="753"/>
      <c r="O30" s="842">
        <f t="shared" si="2"/>
        <v>0</v>
      </c>
      <c r="P30" s="1063">
        <f t="shared" si="1"/>
        <v>0</v>
      </c>
    </row>
    <row r="31" spans="1:16" ht="27" customHeight="1" thickBot="1">
      <c r="A31" s="551"/>
      <c r="B31" s="51" t="s">
        <v>13</v>
      </c>
      <c r="C31" s="52">
        <v>637027</v>
      </c>
      <c r="D31" s="136" t="s">
        <v>432</v>
      </c>
      <c r="E31" s="257">
        <v>10000</v>
      </c>
      <c r="F31" s="646">
        <v>10000</v>
      </c>
      <c r="G31" s="1055">
        <v>10000</v>
      </c>
      <c r="H31" s="920">
        <v>0</v>
      </c>
      <c r="I31" s="258"/>
      <c r="J31" s="652"/>
      <c r="K31" s="1061"/>
      <c r="L31" s="1062"/>
      <c r="M31" s="643">
        <v>10000</v>
      </c>
      <c r="N31" s="657">
        <v>10000</v>
      </c>
      <c r="O31" s="924">
        <f t="shared" si="2"/>
        <v>10000</v>
      </c>
      <c r="P31" s="1062">
        <f t="shared" si="1"/>
        <v>0</v>
      </c>
    </row>
    <row r="33" spans="5:15" ht="12.75">
      <c r="E33" s="5"/>
      <c r="F33" s="5"/>
      <c r="G33" s="5"/>
      <c r="H33" s="5"/>
      <c r="I33" s="5"/>
      <c r="J33" s="1590"/>
      <c r="K33" s="1590"/>
      <c r="L33" s="5"/>
      <c r="M33" s="5"/>
      <c r="N33" s="5"/>
      <c r="O33" s="5"/>
    </row>
    <row r="34" spans="5:15" ht="12.75">
      <c r="E34" s="5"/>
      <c r="F34" s="5"/>
      <c r="G34" s="5"/>
      <c r="H34" s="5"/>
      <c r="I34" s="5"/>
      <c r="J34" s="326"/>
      <c r="K34" s="326"/>
      <c r="L34" s="5"/>
      <c r="M34" s="5"/>
      <c r="N34" s="5"/>
      <c r="O34" s="5"/>
    </row>
    <row r="35" spans="5:15" ht="12.75">
      <c r="E35" s="5"/>
      <c r="F35" s="5"/>
      <c r="G35" s="5"/>
      <c r="H35" s="5"/>
      <c r="I35" s="5"/>
      <c r="J35" s="326"/>
      <c r="K35" s="326"/>
      <c r="L35" s="5"/>
      <c r="M35" s="5"/>
      <c r="N35" s="5"/>
      <c r="O35" s="5"/>
    </row>
    <row r="37" spans="2:8" ht="28.5" customHeight="1">
      <c r="B37" s="1591"/>
      <c r="C37" s="1591"/>
      <c r="D37" s="1591"/>
      <c r="E37" s="1591"/>
      <c r="F37" s="1591"/>
      <c r="G37" s="1591"/>
      <c r="H37" s="1591"/>
    </row>
    <row r="38" ht="12.75">
      <c r="F38" s="1131"/>
    </row>
    <row r="40" ht="12.75">
      <c r="F40" s="1131"/>
    </row>
    <row r="41" ht="12.75">
      <c r="F41" s="1131"/>
    </row>
  </sheetData>
  <sheetProtection/>
  <mergeCells count="19">
    <mergeCell ref="O6:O7"/>
    <mergeCell ref="P6:P7"/>
    <mergeCell ref="G6:G7"/>
    <mergeCell ref="H6:H7"/>
    <mergeCell ref="K6:K7"/>
    <mergeCell ref="L6:L7"/>
    <mergeCell ref="M6:M7"/>
    <mergeCell ref="N6:N7"/>
    <mergeCell ref="J6:J7"/>
    <mergeCell ref="A3:P3"/>
    <mergeCell ref="M4:P5"/>
    <mergeCell ref="E4:L4"/>
    <mergeCell ref="E5:H5"/>
    <mergeCell ref="I5:L5"/>
    <mergeCell ref="J33:K33"/>
    <mergeCell ref="B37:H37"/>
    <mergeCell ref="E6:E7"/>
    <mergeCell ref="F6:F7"/>
    <mergeCell ref="I6:I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SheetLayoutView="100" zoomScalePageLayoutView="0" workbookViewId="0" topLeftCell="A22">
      <selection activeCell="K22" sqref="K22"/>
    </sheetView>
  </sheetViews>
  <sheetFormatPr defaultColWidth="9.140625" defaultRowHeight="12.75"/>
  <cols>
    <col min="1" max="1" width="8.7109375" style="0" customWidth="1"/>
    <col min="4" max="4" width="14.140625" style="0" customWidth="1"/>
    <col min="5" max="7" width="11.28125" style="0" customWidth="1"/>
    <col min="8" max="8" width="9.421875" style="0" customWidth="1"/>
    <col min="9" max="11" width="11.28125" style="0" customWidth="1"/>
    <col min="12" max="12" width="10.421875" style="0" customWidth="1"/>
    <col min="13" max="15" width="11.28125" style="0" customWidth="1"/>
    <col min="16" max="16" width="9.57421875" style="0" customWidth="1"/>
    <col min="17" max="17" width="27.7109375" style="0" customWidth="1"/>
    <col min="18" max="18" width="0.5625" style="0" customWidth="1"/>
  </cols>
  <sheetData>
    <row r="1" spans="1:5" ht="18.75">
      <c r="A1" s="1" t="s">
        <v>433</v>
      </c>
      <c r="B1" s="2"/>
      <c r="C1" s="2"/>
      <c r="D1" s="2"/>
      <c r="E1" s="2"/>
    </row>
    <row r="2" ht="13.5" thickBot="1">
      <c r="A2" s="6"/>
    </row>
    <row r="3" spans="1:16" ht="24" thickBot="1">
      <c r="A3" s="1485" t="s">
        <v>622</v>
      </c>
      <c r="B3" s="1594"/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594"/>
      <c r="N3" s="1594"/>
      <c r="O3" s="1594"/>
      <c r="P3" s="1488"/>
    </row>
    <row r="4" spans="1:16" ht="15" customHeight="1" thickBot="1">
      <c r="A4" s="735"/>
      <c r="B4" s="736"/>
      <c r="C4" s="299"/>
      <c r="D4" s="738"/>
      <c r="E4" s="1600" t="s">
        <v>1</v>
      </c>
      <c r="F4" s="1601"/>
      <c r="G4" s="1601"/>
      <c r="H4" s="1601"/>
      <c r="I4" s="1601"/>
      <c r="J4" s="1601"/>
      <c r="K4" s="1601"/>
      <c r="L4" s="1602"/>
      <c r="M4" s="1489" t="s">
        <v>624</v>
      </c>
      <c r="N4" s="1595"/>
      <c r="O4" s="1595"/>
      <c r="P4" s="1491"/>
    </row>
    <row r="5" spans="1:16" ht="17.25" customHeight="1">
      <c r="A5" s="344" t="s">
        <v>2</v>
      </c>
      <c r="B5" s="295" t="s">
        <v>3</v>
      </c>
      <c r="C5" s="296"/>
      <c r="D5" s="313"/>
      <c r="E5" s="1603" t="s">
        <v>4</v>
      </c>
      <c r="F5" s="1604"/>
      <c r="G5" s="1604"/>
      <c r="H5" s="1546"/>
      <c r="I5" s="1592" t="s">
        <v>5</v>
      </c>
      <c r="J5" s="1593"/>
      <c r="K5" s="1593"/>
      <c r="L5" s="1546"/>
      <c r="M5" s="1596"/>
      <c r="N5" s="1597"/>
      <c r="O5" s="1597"/>
      <c r="P5" s="1494"/>
    </row>
    <row r="6" spans="1:16" ht="20.25" customHeight="1">
      <c r="A6" s="345" t="s">
        <v>6</v>
      </c>
      <c r="B6" s="298" t="s">
        <v>7</v>
      </c>
      <c r="C6" s="299"/>
      <c r="D6" s="314" t="s">
        <v>8</v>
      </c>
      <c r="E6" s="1598" t="s">
        <v>623</v>
      </c>
      <c r="F6" s="1467" t="s">
        <v>689</v>
      </c>
      <c r="G6" s="1502" t="s">
        <v>706</v>
      </c>
      <c r="H6" s="1480" t="s">
        <v>707</v>
      </c>
      <c r="I6" s="1598" t="s">
        <v>623</v>
      </c>
      <c r="J6" s="1467" t="s">
        <v>689</v>
      </c>
      <c r="K6" s="1502" t="s">
        <v>706</v>
      </c>
      <c r="L6" s="1480" t="s">
        <v>707</v>
      </c>
      <c r="M6" s="1622" t="s">
        <v>623</v>
      </c>
      <c r="N6" s="1509" t="s">
        <v>689</v>
      </c>
      <c r="O6" s="1502" t="s">
        <v>706</v>
      </c>
      <c r="P6" s="1480" t="s">
        <v>707</v>
      </c>
    </row>
    <row r="7" spans="1:16" ht="20.25" customHeight="1">
      <c r="A7" s="345" t="s">
        <v>9</v>
      </c>
      <c r="B7" s="298" t="s">
        <v>452</v>
      </c>
      <c r="C7" s="299"/>
      <c r="D7" s="314"/>
      <c r="E7" s="1599"/>
      <c r="F7" s="1466"/>
      <c r="G7" s="1503"/>
      <c r="H7" s="1481"/>
      <c r="I7" s="1599"/>
      <c r="J7" s="1466"/>
      <c r="K7" s="1503"/>
      <c r="L7" s="1481"/>
      <c r="M7" s="1599"/>
      <c r="N7" s="1623"/>
      <c r="O7" s="1503"/>
      <c r="P7" s="1481"/>
    </row>
    <row r="8" spans="1:16" ht="13.5" thickBot="1">
      <c r="A8" s="346"/>
      <c r="B8" s="301" t="s">
        <v>448</v>
      </c>
      <c r="C8" s="302"/>
      <c r="D8" s="315"/>
      <c r="E8" s="317" t="s">
        <v>508</v>
      </c>
      <c r="F8" s="361" t="s">
        <v>508</v>
      </c>
      <c r="G8" s="831" t="s">
        <v>507</v>
      </c>
      <c r="H8" s="832" t="s">
        <v>508</v>
      </c>
      <c r="I8" s="318" t="s">
        <v>508</v>
      </c>
      <c r="J8" s="361" t="s">
        <v>508</v>
      </c>
      <c r="K8" s="831" t="s">
        <v>507</v>
      </c>
      <c r="L8" s="832" t="s">
        <v>508</v>
      </c>
      <c r="M8" s="316" t="s">
        <v>507</v>
      </c>
      <c r="N8" s="361" t="s">
        <v>508</v>
      </c>
      <c r="O8" s="831" t="s">
        <v>507</v>
      </c>
      <c r="P8" s="832" t="s">
        <v>508</v>
      </c>
    </row>
    <row r="9" spans="1:16" ht="39.75" customHeight="1" thickTop="1">
      <c r="A9" s="1627" t="s">
        <v>10</v>
      </c>
      <c r="B9" s="1628"/>
      <c r="C9" s="1628"/>
      <c r="D9" s="1629"/>
      <c r="E9" s="274">
        <v>382284</v>
      </c>
      <c r="F9" s="674">
        <v>380259</v>
      </c>
      <c r="G9" s="1234">
        <f>SUM(1!G9)</f>
        <v>380266</v>
      </c>
      <c r="H9" s="1065">
        <f>SUM(1!H9)</f>
        <v>7</v>
      </c>
      <c r="I9" s="275">
        <v>0</v>
      </c>
      <c r="J9" s="677">
        <v>4500</v>
      </c>
      <c r="K9" s="1230">
        <f>SUM(1!K9)</f>
        <v>4500</v>
      </c>
      <c r="L9" s="1069">
        <f>SUM(1!L9)</f>
        <v>0</v>
      </c>
      <c r="M9" s="275">
        <v>382284</v>
      </c>
      <c r="N9" s="674">
        <v>384759</v>
      </c>
      <c r="O9" s="1226">
        <f>SUM(G9,K9)</f>
        <v>384766</v>
      </c>
      <c r="P9" s="1280">
        <f>SUM(H9,L9)</f>
        <v>7</v>
      </c>
    </row>
    <row r="10" spans="1:16" ht="30.75" customHeight="1">
      <c r="A10" s="1624" t="s">
        <v>73</v>
      </c>
      <c r="B10" s="1625"/>
      <c r="C10" s="1625"/>
      <c r="D10" s="1626"/>
      <c r="E10" s="274">
        <v>69660</v>
      </c>
      <c r="F10" s="674">
        <v>70167</v>
      </c>
      <c r="G10" s="1235">
        <f>SUM(2!G9)</f>
        <v>71105</v>
      </c>
      <c r="H10" s="1065">
        <f>SUM(2!H9)</f>
        <v>938</v>
      </c>
      <c r="I10" s="275">
        <v>26555</v>
      </c>
      <c r="J10" s="674">
        <v>25990</v>
      </c>
      <c r="K10" s="1231">
        <f>SUM(2!K9)</f>
        <v>25990</v>
      </c>
      <c r="L10" s="1069">
        <f>SUM(2!L9)</f>
        <v>0</v>
      </c>
      <c r="M10" s="276">
        <v>96215</v>
      </c>
      <c r="N10" s="674">
        <v>96157</v>
      </c>
      <c r="O10" s="1227">
        <f aca="true" t="shared" si="0" ref="O10:O22">SUM(G10,K10)</f>
        <v>97095</v>
      </c>
      <c r="P10" s="1280">
        <f aca="true" t="shared" si="1" ref="P10:P22">SUM(H10,L10)</f>
        <v>938</v>
      </c>
    </row>
    <row r="11" spans="1:16" ht="24" customHeight="1">
      <c r="A11" s="1624" t="s">
        <v>102</v>
      </c>
      <c r="B11" s="1625"/>
      <c r="C11" s="1625"/>
      <c r="D11" s="1626"/>
      <c r="E11" s="274">
        <v>181793</v>
      </c>
      <c r="F11" s="674">
        <v>209028</v>
      </c>
      <c r="G11" s="1236">
        <f>SUM(3!G9)</f>
        <v>221133</v>
      </c>
      <c r="H11" s="1065">
        <f>SUM(3!H9)</f>
        <v>12105</v>
      </c>
      <c r="I11" s="275">
        <v>174360</v>
      </c>
      <c r="J11" s="674">
        <v>202570</v>
      </c>
      <c r="K11" s="1231">
        <f>SUM(3!K9)</f>
        <v>182570</v>
      </c>
      <c r="L11" s="1069">
        <f>SUM(3!L9)</f>
        <v>-20000</v>
      </c>
      <c r="M11" s="276">
        <v>356153</v>
      </c>
      <c r="N11" s="674">
        <v>411598</v>
      </c>
      <c r="O11" s="1228">
        <f t="shared" si="0"/>
        <v>403703</v>
      </c>
      <c r="P11" s="1280">
        <f t="shared" si="1"/>
        <v>-7895</v>
      </c>
    </row>
    <row r="12" spans="1:16" ht="21.75" customHeight="1">
      <c r="A12" s="1609" t="s">
        <v>147</v>
      </c>
      <c r="B12" s="1610"/>
      <c r="C12" s="1610"/>
      <c r="D12" s="1611"/>
      <c r="E12" s="274">
        <v>62391</v>
      </c>
      <c r="F12" s="674">
        <v>50134</v>
      </c>
      <c r="G12" s="1232">
        <f>SUM(4!G9)</f>
        <v>50134</v>
      </c>
      <c r="H12" s="1065">
        <f>SUM(4!H9)</f>
        <v>0</v>
      </c>
      <c r="I12" s="275">
        <v>30000</v>
      </c>
      <c r="J12" s="674">
        <v>10900</v>
      </c>
      <c r="K12" s="1231">
        <f>SUM(4!K9)</f>
        <v>10900</v>
      </c>
      <c r="L12" s="1069">
        <f>SUM(4!L9)</f>
        <v>0</v>
      </c>
      <c r="M12" s="276">
        <v>92391</v>
      </c>
      <c r="N12" s="674">
        <v>61034</v>
      </c>
      <c r="O12" s="1227">
        <f t="shared" si="0"/>
        <v>61034</v>
      </c>
      <c r="P12" s="1280">
        <f t="shared" si="1"/>
        <v>0</v>
      </c>
    </row>
    <row r="13" spans="1:16" ht="31.5" customHeight="1">
      <c r="A13" s="1624" t="s">
        <v>177</v>
      </c>
      <c r="B13" s="1625"/>
      <c r="C13" s="1625"/>
      <c r="D13" s="1626"/>
      <c r="E13" s="274">
        <v>98406</v>
      </c>
      <c r="F13" s="674">
        <v>98406</v>
      </c>
      <c r="G13" s="1237">
        <f>SUM(5!G9)</f>
        <v>98406</v>
      </c>
      <c r="H13" s="1065">
        <f>SUM(5!H9)</f>
        <v>0</v>
      </c>
      <c r="I13" s="275">
        <v>703549</v>
      </c>
      <c r="J13" s="674">
        <v>769550</v>
      </c>
      <c r="K13" s="1232">
        <f>SUM(5!K9)</f>
        <v>791117</v>
      </c>
      <c r="L13" s="1069">
        <f>SUM(5!L9)</f>
        <v>21567</v>
      </c>
      <c r="M13" s="275">
        <v>801955</v>
      </c>
      <c r="N13" s="674">
        <v>867956</v>
      </c>
      <c r="O13" s="1228">
        <f t="shared" si="0"/>
        <v>889523</v>
      </c>
      <c r="P13" s="1280">
        <f t="shared" si="1"/>
        <v>21567</v>
      </c>
    </row>
    <row r="14" spans="1:16" ht="28.5" customHeight="1">
      <c r="A14" s="1624" t="s">
        <v>211</v>
      </c>
      <c r="B14" s="1625"/>
      <c r="C14" s="1625"/>
      <c r="D14" s="1626"/>
      <c r="E14" s="274">
        <v>156861</v>
      </c>
      <c r="F14" s="674">
        <v>160438</v>
      </c>
      <c r="G14" s="1238">
        <f>SUM(6!G9)</f>
        <v>165144.12</v>
      </c>
      <c r="H14" s="1065">
        <f>SUM(6!H9)</f>
        <v>4706</v>
      </c>
      <c r="I14" s="275">
        <v>338942</v>
      </c>
      <c r="J14" s="674">
        <v>354166</v>
      </c>
      <c r="K14" s="1231">
        <f>SUM(6!K9)</f>
        <v>354166</v>
      </c>
      <c r="L14" s="1069">
        <f>SUM(6!L9)</f>
        <v>0</v>
      </c>
      <c r="M14" s="275">
        <v>495803</v>
      </c>
      <c r="N14" s="674">
        <v>514604</v>
      </c>
      <c r="O14" s="1227">
        <f t="shared" si="0"/>
        <v>519310.12</v>
      </c>
      <c r="P14" s="1280">
        <f t="shared" si="1"/>
        <v>4706</v>
      </c>
    </row>
    <row r="15" spans="1:16" ht="30" customHeight="1">
      <c r="A15" s="1624" t="s">
        <v>229</v>
      </c>
      <c r="B15" s="1625"/>
      <c r="C15" s="1625"/>
      <c r="D15" s="1626"/>
      <c r="E15" s="274">
        <v>174038</v>
      </c>
      <c r="F15" s="674">
        <v>214289</v>
      </c>
      <c r="G15" s="1238">
        <f>SUM(7!G9)</f>
        <v>204106</v>
      </c>
      <c r="H15" s="1065">
        <f>SUM(7!H9)</f>
        <v>-10183</v>
      </c>
      <c r="I15" s="275">
        <v>2191636</v>
      </c>
      <c r="J15" s="674">
        <v>2356491</v>
      </c>
      <c r="K15" s="1231">
        <f>SUM(7!K9)</f>
        <v>2127225</v>
      </c>
      <c r="L15" s="1069">
        <f>SUM(7!L9)</f>
        <v>-229266</v>
      </c>
      <c r="M15" s="275">
        <v>2365674</v>
      </c>
      <c r="N15" s="674">
        <v>2570780</v>
      </c>
      <c r="O15" s="1228">
        <f t="shared" si="0"/>
        <v>2331331</v>
      </c>
      <c r="P15" s="1280">
        <f t="shared" si="1"/>
        <v>-239449</v>
      </c>
    </row>
    <row r="16" spans="1:16" ht="21" customHeight="1">
      <c r="A16" s="1609" t="s">
        <v>248</v>
      </c>
      <c r="B16" s="1558"/>
      <c r="C16" s="1558"/>
      <c r="D16" s="1559"/>
      <c r="E16" s="274">
        <v>1893699</v>
      </c>
      <c r="F16" s="674">
        <v>1941102</v>
      </c>
      <c r="G16" s="1238">
        <f>SUM(8!G9)</f>
        <v>1910601</v>
      </c>
      <c r="H16" s="1065">
        <f>SUM(8!H9)</f>
        <v>-30501</v>
      </c>
      <c r="I16" s="275">
        <v>0</v>
      </c>
      <c r="J16" s="674">
        <v>140759</v>
      </c>
      <c r="K16" s="1231">
        <f>SUM(8!K9)</f>
        <v>140759</v>
      </c>
      <c r="L16" s="1069">
        <f>SUM(8!L9)</f>
        <v>0</v>
      </c>
      <c r="M16" s="275">
        <v>1893699</v>
      </c>
      <c r="N16" s="674">
        <v>2081861</v>
      </c>
      <c r="O16" s="1227">
        <f t="shared" si="0"/>
        <v>2051360</v>
      </c>
      <c r="P16" s="1280">
        <f t="shared" si="1"/>
        <v>-30501</v>
      </c>
    </row>
    <row r="17" spans="1:16" ht="18" customHeight="1">
      <c r="A17" s="1609" t="s">
        <v>291</v>
      </c>
      <c r="B17" s="1610"/>
      <c r="C17" s="1610"/>
      <c r="D17" s="1611"/>
      <c r="E17" s="274">
        <v>93095</v>
      </c>
      <c r="F17" s="674">
        <v>101542</v>
      </c>
      <c r="G17" s="1238">
        <f>SUM(9!G9)</f>
        <v>101542</v>
      </c>
      <c r="H17" s="1065">
        <f>SUM(9!H9)</f>
        <v>0</v>
      </c>
      <c r="I17" s="275">
        <v>39833</v>
      </c>
      <c r="J17" s="674">
        <v>51765</v>
      </c>
      <c r="K17" s="1231">
        <f>SUM(9!K9)</f>
        <v>51765</v>
      </c>
      <c r="L17" s="1069">
        <f>SUM(9!L9)</f>
        <v>0</v>
      </c>
      <c r="M17" s="276">
        <v>132928</v>
      </c>
      <c r="N17" s="674">
        <v>153307</v>
      </c>
      <c r="O17" s="1228">
        <f t="shared" si="0"/>
        <v>153307</v>
      </c>
      <c r="P17" s="1280">
        <f t="shared" si="1"/>
        <v>0</v>
      </c>
    </row>
    <row r="18" spans="1:16" ht="21.75" customHeight="1">
      <c r="A18" s="1609" t="s">
        <v>473</v>
      </c>
      <c r="B18" s="1610"/>
      <c r="C18" s="1610"/>
      <c r="D18" s="1611"/>
      <c r="E18" s="274">
        <v>97475</v>
      </c>
      <c r="F18" s="674">
        <v>63350</v>
      </c>
      <c r="G18" s="1238">
        <f>SUM('10'!G9)</f>
        <v>63455</v>
      </c>
      <c r="H18" s="1065">
        <f>SUM('10'!H9)</f>
        <v>105</v>
      </c>
      <c r="I18" s="275">
        <v>16597</v>
      </c>
      <c r="J18" s="674">
        <v>16597</v>
      </c>
      <c r="K18" s="1231">
        <f>SUM('10'!K9)</f>
        <v>16597</v>
      </c>
      <c r="L18" s="1069">
        <f>SUM('10'!L9)</f>
        <v>0</v>
      </c>
      <c r="M18" s="275">
        <v>114072</v>
      </c>
      <c r="N18" s="674">
        <v>79947</v>
      </c>
      <c r="O18" s="1227">
        <f t="shared" si="0"/>
        <v>80052</v>
      </c>
      <c r="P18" s="1280">
        <f t="shared" si="1"/>
        <v>105</v>
      </c>
    </row>
    <row r="19" spans="1:16" ht="27" customHeight="1">
      <c r="A19" s="1624" t="s">
        <v>474</v>
      </c>
      <c r="B19" s="1630"/>
      <c r="C19" s="1630"/>
      <c r="D19" s="1631"/>
      <c r="E19" s="274">
        <v>65020</v>
      </c>
      <c r="F19" s="674">
        <v>108494</v>
      </c>
      <c r="G19" s="1238">
        <f>SUM('11'!G9)</f>
        <v>116174</v>
      </c>
      <c r="H19" s="1065">
        <f>SUM('11'!H9)</f>
        <v>7680</v>
      </c>
      <c r="I19" s="275">
        <v>49791</v>
      </c>
      <c r="J19" s="674">
        <v>33200</v>
      </c>
      <c r="K19" s="1231">
        <f>SUM('11'!K9)</f>
        <v>66319</v>
      </c>
      <c r="L19" s="1069">
        <f>SUM('11'!L9)</f>
        <v>33119</v>
      </c>
      <c r="M19" s="276">
        <v>114811</v>
      </c>
      <c r="N19" s="674">
        <v>141694</v>
      </c>
      <c r="O19" s="1228">
        <f t="shared" si="0"/>
        <v>182493</v>
      </c>
      <c r="P19" s="1280">
        <f t="shared" si="1"/>
        <v>40799</v>
      </c>
    </row>
    <row r="20" spans="1:16" ht="19.5" customHeight="1">
      <c r="A20" s="1609" t="s">
        <v>475</v>
      </c>
      <c r="B20" s="1610"/>
      <c r="C20" s="1610"/>
      <c r="D20" s="1611"/>
      <c r="E20" s="274">
        <v>36933</v>
      </c>
      <c r="F20" s="674">
        <v>27470</v>
      </c>
      <c r="G20" s="1238">
        <f>SUM('12'!G9)</f>
        <v>27339</v>
      </c>
      <c r="H20" s="1065">
        <f>SUM('12'!H9)</f>
        <v>-131</v>
      </c>
      <c r="I20" s="275">
        <v>0</v>
      </c>
      <c r="J20" s="674">
        <v>0</v>
      </c>
      <c r="K20" s="1231">
        <f>SUM('12'!K9)</f>
        <v>0</v>
      </c>
      <c r="L20" s="1069">
        <f>SUM('12'!L9)</f>
        <v>0</v>
      </c>
      <c r="M20" s="275">
        <v>36933</v>
      </c>
      <c r="N20" s="674">
        <v>27470</v>
      </c>
      <c r="O20" s="1227">
        <f t="shared" si="0"/>
        <v>27339</v>
      </c>
      <c r="P20" s="1280">
        <f t="shared" si="1"/>
        <v>-131</v>
      </c>
    </row>
    <row r="21" spans="1:16" ht="21" customHeight="1">
      <c r="A21" s="1609" t="s">
        <v>476</v>
      </c>
      <c r="B21" s="1610"/>
      <c r="C21" s="1610"/>
      <c r="D21" s="1611"/>
      <c r="E21" s="274">
        <v>85322</v>
      </c>
      <c r="F21" s="674">
        <v>86503</v>
      </c>
      <c r="G21" s="1238">
        <f>SUM('13'!G9)</f>
        <v>87735</v>
      </c>
      <c r="H21" s="1065">
        <f>SUM('13'!H9)</f>
        <v>1232</v>
      </c>
      <c r="I21" s="275">
        <v>0</v>
      </c>
      <c r="J21" s="674">
        <v>0</v>
      </c>
      <c r="K21" s="1231">
        <f>SUM('13'!K9)</f>
        <v>0</v>
      </c>
      <c r="L21" s="1069">
        <f>SUM('13'!L9)</f>
        <v>0</v>
      </c>
      <c r="M21" s="275">
        <v>85322</v>
      </c>
      <c r="N21" s="674">
        <v>86503</v>
      </c>
      <c r="O21" s="1228">
        <f t="shared" si="0"/>
        <v>87735</v>
      </c>
      <c r="P21" s="1280">
        <f t="shared" si="1"/>
        <v>1232</v>
      </c>
    </row>
    <row r="22" spans="1:16" ht="25.5" customHeight="1" thickBot="1">
      <c r="A22" s="1612" t="s">
        <v>477</v>
      </c>
      <c r="B22" s="1613"/>
      <c r="C22" s="1613"/>
      <c r="D22" s="1614"/>
      <c r="E22" s="277">
        <v>123107</v>
      </c>
      <c r="F22" s="675">
        <v>323107</v>
      </c>
      <c r="G22" s="1239">
        <f>SUM('14'!G9)</f>
        <v>123177</v>
      </c>
      <c r="H22" s="1066">
        <f>SUM('14'!H9)</f>
        <v>-199930</v>
      </c>
      <c r="I22" s="278">
        <v>0</v>
      </c>
      <c r="J22" s="675">
        <v>262625</v>
      </c>
      <c r="K22" s="1233">
        <v>136201</v>
      </c>
      <c r="L22" s="1070">
        <v>-126424</v>
      </c>
      <c r="M22" s="279">
        <v>123107</v>
      </c>
      <c r="N22" s="675">
        <v>585732</v>
      </c>
      <c r="O22" s="1229">
        <f t="shared" si="0"/>
        <v>259378</v>
      </c>
      <c r="P22" s="1280">
        <f t="shared" si="1"/>
        <v>-326354</v>
      </c>
    </row>
    <row r="23" spans="1:16" ht="25.5" customHeight="1" thickBot="1">
      <c r="A23" s="1615" t="s">
        <v>434</v>
      </c>
      <c r="B23" s="1616"/>
      <c r="C23" s="1616"/>
      <c r="D23" s="1616"/>
      <c r="E23" s="280">
        <f aca="true" t="shared" si="2" ref="E23:O23">SUM(E9:E22)</f>
        <v>3520084</v>
      </c>
      <c r="F23" s="676">
        <f t="shared" si="2"/>
        <v>3834289</v>
      </c>
      <c r="G23" s="1067">
        <f>SUM(G9:G22)</f>
        <v>3620317.12</v>
      </c>
      <c r="H23" s="1068">
        <f>SUM(H9:H22)</f>
        <v>-213972</v>
      </c>
      <c r="I23" s="281">
        <f t="shared" si="2"/>
        <v>3571263</v>
      </c>
      <c r="J23" s="676">
        <f t="shared" si="2"/>
        <v>4229113</v>
      </c>
      <c r="K23" s="676">
        <f>SUM(K9:K22)</f>
        <v>3908109</v>
      </c>
      <c r="L23" s="1071">
        <f>SUM(L9:L22)</f>
        <v>-321004</v>
      </c>
      <c r="M23" s="281">
        <f t="shared" si="2"/>
        <v>7091347</v>
      </c>
      <c r="N23" s="676">
        <f t="shared" si="2"/>
        <v>8063402</v>
      </c>
      <c r="O23" s="676">
        <f t="shared" si="2"/>
        <v>7528426.12</v>
      </c>
      <c r="P23" s="1281">
        <f>SUM(P9:P22)</f>
        <v>-534976</v>
      </c>
    </row>
    <row r="24" spans="1:15" ht="12.75">
      <c r="A24" s="1620"/>
      <c r="B24" s="1602"/>
      <c r="C24" s="1602"/>
      <c r="D24" s="1602"/>
      <c r="E24" s="1608"/>
      <c r="F24" s="1608"/>
      <c r="G24" s="1608"/>
      <c r="H24" s="1608"/>
      <c r="I24" s="1608"/>
      <c r="J24" s="1608"/>
      <c r="K24" s="1608"/>
      <c r="L24" s="1608"/>
      <c r="M24" s="1608"/>
      <c r="N24" s="1608"/>
      <c r="O24" s="1608"/>
    </row>
    <row r="25" spans="1:15" ht="13.5" thickBot="1">
      <c r="A25" s="1621"/>
      <c r="B25" s="1607"/>
      <c r="C25" s="1607"/>
      <c r="D25" s="1607"/>
      <c r="E25" s="1607"/>
      <c r="F25" s="1607"/>
      <c r="G25" s="1607"/>
      <c r="H25" s="1607"/>
      <c r="I25" s="1608"/>
      <c r="J25" s="1608"/>
      <c r="K25" s="1608"/>
      <c r="L25" s="1608"/>
      <c r="M25" s="1608"/>
      <c r="N25" s="1608"/>
      <c r="O25" s="1608"/>
    </row>
    <row r="26" spans="1:16" ht="15.75">
      <c r="A26" s="330"/>
      <c r="B26" s="282"/>
      <c r="C26" s="282"/>
      <c r="D26" s="283" t="s">
        <v>145</v>
      </c>
      <c r="E26" s="284"/>
      <c r="F26" s="285"/>
      <c r="G26" s="342"/>
      <c r="H26" s="1076"/>
      <c r="I26" s="286"/>
      <c r="J26" s="285"/>
      <c r="K26" s="336"/>
      <c r="L26" s="820"/>
      <c r="M26" s="1064">
        <f>SUM(M28:M29)</f>
        <v>88207</v>
      </c>
      <c r="N26" s="322">
        <f>SUM(N28:N29)</f>
        <v>88207</v>
      </c>
      <c r="O26" s="1267">
        <f>SUM(O27:O29)</f>
        <v>386952</v>
      </c>
      <c r="P26" s="1432">
        <f>SUM(P27:P29)</f>
        <v>298745</v>
      </c>
    </row>
    <row r="27" spans="1:16" ht="15.75">
      <c r="A27" s="1264" t="s">
        <v>725</v>
      </c>
      <c r="B27" s="1265" t="s">
        <v>726</v>
      </c>
      <c r="C27" s="1266"/>
      <c r="D27" s="1266"/>
      <c r="E27" s="1255"/>
      <c r="F27" s="1256"/>
      <c r="G27" s="1257"/>
      <c r="H27" s="1258"/>
      <c r="I27" s="1259"/>
      <c r="J27" s="1256"/>
      <c r="K27" s="1260"/>
      <c r="L27" s="1261"/>
      <c r="M27" s="1262"/>
      <c r="N27" s="1263"/>
      <c r="O27" s="1268">
        <v>13575</v>
      </c>
      <c r="P27" s="1282">
        <v>13575</v>
      </c>
    </row>
    <row r="28" spans="1:16" ht="15">
      <c r="A28" s="331" t="s">
        <v>594</v>
      </c>
      <c r="B28" s="1617" t="s">
        <v>595</v>
      </c>
      <c r="C28" s="1618"/>
      <c r="D28" s="1619"/>
      <c r="E28" s="287"/>
      <c r="F28" s="288"/>
      <c r="G28" s="340"/>
      <c r="H28" s="1077"/>
      <c r="I28" s="289"/>
      <c r="J28" s="288"/>
      <c r="K28" s="337"/>
      <c r="L28" s="821"/>
      <c r="M28" s="682">
        <v>44325</v>
      </c>
      <c r="N28" s="1270">
        <v>44325</v>
      </c>
      <c r="O28" s="1269">
        <f>SUM(7!O57)</f>
        <v>329448</v>
      </c>
      <c r="P28" s="1282">
        <v>285123</v>
      </c>
    </row>
    <row r="29" spans="1:16" ht="15.75" thickBot="1">
      <c r="A29" s="332" t="s">
        <v>370</v>
      </c>
      <c r="B29" s="290" t="s">
        <v>371</v>
      </c>
      <c r="C29" s="290"/>
      <c r="D29" s="291"/>
      <c r="E29" s="292"/>
      <c r="F29" s="293"/>
      <c r="G29" s="341"/>
      <c r="H29" s="1078"/>
      <c r="I29" s="294"/>
      <c r="J29" s="293"/>
      <c r="K29" s="338"/>
      <c r="L29" s="822"/>
      <c r="M29" s="294">
        <v>43882</v>
      </c>
      <c r="N29" s="658">
        <v>43882</v>
      </c>
      <c r="O29" s="1072">
        <f>SUM('12'!O27)</f>
        <v>43929</v>
      </c>
      <c r="P29" s="1271">
        <v>47</v>
      </c>
    </row>
    <row r="30" spans="1:16" ht="15.75" thickBot="1">
      <c r="A30" s="1605"/>
      <c r="B30" s="1606"/>
      <c r="C30" s="1606"/>
      <c r="D30" s="1606"/>
      <c r="E30" s="1606"/>
      <c r="F30" s="1606"/>
      <c r="G30" s="1606"/>
      <c r="H30" s="1606"/>
      <c r="I30" s="1607"/>
      <c r="J30" s="1607"/>
      <c r="K30" s="1607"/>
      <c r="L30" s="1607"/>
      <c r="M30" s="1608"/>
      <c r="N30" s="1608"/>
      <c r="O30" s="1608"/>
      <c r="P30" s="1283"/>
    </row>
    <row r="31" spans="1:16" ht="22.5" customHeight="1" thickBot="1">
      <c r="A31" s="659" t="s">
        <v>435</v>
      </c>
      <c r="B31" s="226"/>
      <c r="C31" s="227"/>
      <c r="D31" s="228"/>
      <c r="E31" s="229"/>
      <c r="F31" s="230"/>
      <c r="G31" s="335"/>
      <c r="H31" s="1074"/>
      <c r="I31" s="231"/>
      <c r="J31" s="230"/>
      <c r="K31" s="339"/>
      <c r="L31" s="1075"/>
      <c r="M31" s="232">
        <f>SUM(M23,M26)</f>
        <v>7179554</v>
      </c>
      <c r="N31" s="729">
        <f>SUM(N23,N26)</f>
        <v>8151609</v>
      </c>
      <c r="O31" s="1073">
        <f>SUM(O23,O26)</f>
        <v>7915378.12</v>
      </c>
      <c r="P31" s="1284">
        <f>SUM(P23,P26)</f>
        <v>-236231</v>
      </c>
    </row>
    <row r="32" spans="1:15" ht="16.5" thickTop="1">
      <c r="A32" s="660"/>
      <c r="B32" s="661"/>
      <c r="C32" s="661"/>
      <c r="D32" s="661"/>
      <c r="E32" s="661"/>
      <c r="F32" s="662"/>
      <c r="G32" s="663"/>
      <c r="H32" s="663"/>
      <c r="I32" s="664"/>
      <c r="J32" s="662"/>
      <c r="K32" s="665"/>
      <c r="L32" s="665"/>
      <c r="M32" s="666"/>
      <c r="N32" s="667"/>
      <c r="O32" s="668"/>
    </row>
    <row r="33" spans="1:17" ht="15.75">
      <c r="A33" s="660"/>
      <c r="B33" s="661"/>
      <c r="C33" s="661"/>
      <c r="D33" s="661"/>
      <c r="E33" s="734"/>
      <c r="F33" s="734"/>
      <c r="G33" s="734"/>
      <c r="H33" s="734"/>
      <c r="I33" s="734"/>
      <c r="J33" s="734"/>
      <c r="K33" s="734"/>
      <c r="L33" s="734"/>
      <c r="M33" s="734"/>
      <c r="N33" s="734"/>
      <c r="O33" s="734"/>
      <c r="Q33" s="205"/>
    </row>
    <row r="34" spans="1:15" ht="15.75">
      <c r="A34" s="660"/>
      <c r="B34" s="661"/>
      <c r="C34" s="661"/>
      <c r="D34" s="661"/>
      <c r="E34" s="661"/>
      <c r="F34" s="662"/>
      <c r="G34" s="663"/>
      <c r="H34" s="663"/>
      <c r="I34" s="664"/>
      <c r="J34" s="662"/>
      <c r="K34" s="665"/>
      <c r="L34" s="665"/>
      <c r="M34" s="669"/>
      <c r="N34" s="670" t="s">
        <v>740</v>
      </c>
      <c r="O34" s="668"/>
    </row>
    <row r="35" spans="1:15" ht="15.75">
      <c r="A35" s="660" t="s">
        <v>742</v>
      </c>
      <c r="B35" s="661"/>
      <c r="C35" s="661"/>
      <c r="D35" s="661"/>
      <c r="E35" s="661"/>
      <c r="F35" s="662"/>
      <c r="G35" s="663"/>
      <c r="H35" s="663"/>
      <c r="I35" s="664"/>
      <c r="J35" s="662"/>
      <c r="K35" s="665"/>
      <c r="L35" s="665"/>
      <c r="M35" s="669"/>
      <c r="N35" s="670"/>
      <c r="O35" s="668" t="s">
        <v>741</v>
      </c>
    </row>
    <row r="36" spans="1:15" ht="18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</row>
    <row r="37" spans="1:15" ht="18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</row>
    <row r="38" spans="1:15" ht="18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</row>
    <row r="39" spans="1:15" ht="18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34"/>
      <c r="L39" s="334"/>
      <c r="M39" s="329"/>
      <c r="N39" s="329"/>
      <c r="O39" s="329"/>
    </row>
    <row r="42" ht="12.75">
      <c r="N42" s="326"/>
    </row>
    <row r="46" ht="12.75">
      <c r="M46" s="328"/>
    </row>
  </sheetData>
  <sheetProtection/>
  <mergeCells count="35">
    <mergeCell ref="K6:K7"/>
    <mergeCell ref="L6:L7"/>
    <mergeCell ref="A19:D19"/>
    <mergeCell ref="J6:J7"/>
    <mergeCell ref="A10:D10"/>
    <mergeCell ref="A11:D11"/>
    <mergeCell ref="G6:G7"/>
    <mergeCell ref="H6:H7"/>
    <mergeCell ref="M6:M7"/>
    <mergeCell ref="N6:N7"/>
    <mergeCell ref="A17:D17"/>
    <mergeCell ref="A18:D18"/>
    <mergeCell ref="A15:D15"/>
    <mergeCell ref="A16:D16"/>
    <mergeCell ref="A14:D14"/>
    <mergeCell ref="A9:D9"/>
    <mergeCell ref="A12:D12"/>
    <mergeCell ref="A13:D13"/>
    <mergeCell ref="A30:O30"/>
    <mergeCell ref="A20:D20"/>
    <mergeCell ref="A21:D21"/>
    <mergeCell ref="A22:D22"/>
    <mergeCell ref="A23:D23"/>
    <mergeCell ref="B28:D28"/>
    <mergeCell ref="A24:O25"/>
    <mergeCell ref="I5:L5"/>
    <mergeCell ref="A3:P3"/>
    <mergeCell ref="M4:P5"/>
    <mergeCell ref="I6:I7"/>
    <mergeCell ref="F6:F7"/>
    <mergeCell ref="E4:L4"/>
    <mergeCell ref="E5:H5"/>
    <mergeCell ref="E6:E7"/>
    <mergeCell ref="O6:O7"/>
    <mergeCell ref="P6:P7"/>
  </mergeCells>
  <printOptions/>
  <pageMargins left="0.1968503937007874" right="0.1968503937007874" top="0.31496062992125984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SheetLayoutView="75" zoomScalePageLayoutView="0" workbookViewId="0" topLeftCell="E22">
      <selection activeCell="A31" activeCellId="3" sqref="A17:P18 A21:P21 A26:P26 A31:P32"/>
    </sheetView>
  </sheetViews>
  <sheetFormatPr defaultColWidth="9.140625" defaultRowHeight="12.75"/>
  <cols>
    <col min="1" max="1" width="5.7109375" style="0" customWidth="1"/>
    <col min="2" max="2" width="7.8515625" style="0" customWidth="1"/>
    <col min="4" max="4" width="28.421875" style="0" customWidth="1"/>
    <col min="5" max="5" width="10.7109375" style="0" customWidth="1"/>
    <col min="6" max="6" width="10.7109375" style="359" customWidth="1"/>
    <col min="7" max="8" width="10.7109375" style="5" customWidth="1"/>
    <col min="9" max="9" width="10.7109375" style="0" customWidth="1"/>
    <col min="10" max="10" width="10.7109375" style="359" customWidth="1"/>
    <col min="11" max="12" width="10.7109375" style="5" customWidth="1"/>
    <col min="13" max="13" width="10.7109375" style="0" customWidth="1"/>
    <col min="14" max="14" width="10.7109375" style="359" customWidth="1"/>
    <col min="15" max="15" width="10.7109375" style="5" customWidth="1"/>
    <col min="16" max="16" width="10.7109375" style="780" customWidth="1"/>
  </cols>
  <sheetData>
    <row r="1" spans="1:14" ht="18.75">
      <c r="A1" s="1" t="s">
        <v>72</v>
      </c>
      <c r="B1" s="2"/>
      <c r="C1" s="2"/>
      <c r="D1" s="2"/>
      <c r="E1" s="2"/>
      <c r="M1" s="5"/>
      <c r="N1" s="360"/>
    </row>
    <row r="2" spans="1:14" ht="13.5" thickBot="1">
      <c r="A2" s="6"/>
      <c r="N2" s="360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7"/>
      <c r="E4" s="1507" t="s">
        <v>1</v>
      </c>
      <c r="F4" s="1508"/>
      <c r="G4" s="1508"/>
      <c r="H4" s="1508"/>
      <c r="I4" s="1508"/>
      <c r="J4" s="1508"/>
      <c r="K4" s="1508"/>
      <c r="L4" s="1494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297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492"/>
      <c r="N5" s="1493"/>
      <c r="O5" s="1493"/>
      <c r="P5" s="1494"/>
    </row>
    <row r="6" spans="1:16" ht="12.75" customHeight="1">
      <c r="A6" s="345" t="s">
        <v>6</v>
      </c>
      <c r="B6" s="298" t="s">
        <v>7</v>
      </c>
      <c r="C6" s="299"/>
      <c r="D6" s="300" t="s">
        <v>8</v>
      </c>
      <c r="E6" s="1478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95" t="s">
        <v>623</v>
      </c>
      <c r="N6" s="1509" t="s">
        <v>689</v>
      </c>
      <c r="O6" s="1502" t="s">
        <v>706</v>
      </c>
      <c r="P6" s="1480" t="s">
        <v>707</v>
      </c>
    </row>
    <row r="7" spans="1:16" ht="12.75">
      <c r="A7" s="345" t="s">
        <v>9</v>
      </c>
      <c r="B7" s="298" t="s">
        <v>452</v>
      </c>
      <c r="C7" s="299"/>
      <c r="D7" s="300"/>
      <c r="E7" s="1479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03"/>
      <c r="E8" s="317" t="s">
        <v>508</v>
      </c>
      <c r="F8" s="361" t="s">
        <v>508</v>
      </c>
      <c r="G8" s="831" t="s">
        <v>507</v>
      </c>
      <c r="H8" s="832" t="s">
        <v>508</v>
      </c>
      <c r="I8" s="318" t="s">
        <v>508</v>
      </c>
      <c r="J8" s="361" t="s">
        <v>508</v>
      </c>
      <c r="K8" s="831" t="s">
        <v>507</v>
      </c>
      <c r="L8" s="832" t="s">
        <v>508</v>
      </c>
      <c r="M8" s="316" t="s">
        <v>507</v>
      </c>
      <c r="N8" s="361" t="s">
        <v>508</v>
      </c>
      <c r="O8" s="831" t="s">
        <v>507</v>
      </c>
      <c r="P8" s="832" t="s">
        <v>508</v>
      </c>
    </row>
    <row r="9" spans="1:16" ht="16.5" customHeight="1" thickTop="1">
      <c r="A9" s="1521" t="s">
        <v>73</v>
      </c>
      <c r="B9" s="1522"/>
      <c r="C9" s="1522"/>
      <c r="D9" s="1523"/>
      <c r="E9" s="143">
        <f>SUM(E10,E20,E29,E33,E35,E38)</f>
        <v>69660</v>
      </c>
      <c r="F9" s="436">
        <f>SUM(F10,F20,F29,F33,F35,F38)</f>
        <v>70167</v>
      </c>
      <c r="G9" s="890">
        <f>SUM(G10,G20,G29,G33,G35,G38)</f>
        <v>71105</v>
      </c>
      <c r="H9" s="891">
        <f>SUM(H10,H20,H29,H33,H35,H38)</f>
        <v>938</v>
      </c>
      <c r="I9" s="94">
        <v>26555</v>
      </c>
      <c r="J9" s="392">
        <f>SUM(J10,J20,J29,J33,J35,J38)</f>
        <v>25990</v>
      </c>
      <c r="K9" s="890">
        <f>SUM(K20,K29,K33,K35,K38)</f>
        <v>25990</v>
      </c>
      <c r="L9" s="891">
        <f>SUM(L10,L20,L29,L33,L35,L38)</f>
        <v>0</v>
      </c>
      <c r="M9" s="94">
        <f>SUM(M10,M20,M29,M33,M35,M38)</f>
        <v>96215</v>
      </c>
      <c r="N9" s="392">
        <f>SUM(N10,N20,N29,N33,N35,N38)</f>
        <v>96157</v>
      </c>
      <c r="O9" s="890">
        <f>SUM(O10,O20,O29,O33,O35,O38)</f>
        <v>97095</v>
      </c>
      <c r="P9" s="895">
        <f>SUM(P10,P20,P29,P33,P35,P38)</f>
        <v>938</v>
      </c>
    </row>
    <row r="10" spans="1:16" ht="15" customHeight="1">
      <c r="A10" s="350" t="s">
        <v>74</v>
      </c>
      <c r="B10" s="1518" t="s">
        <v>75</v>
      </c>
      <c r="C10" s="1519"/>
      <c r="D10" s="1520"/>
      <c r="E10" s="97">
        <f>SUM(E11:E12)</f>
        <v>19779</v>
      </c>
      <c r="F10" s="370">
        <f>SUM(F11:F12)</f>
        <v>20067</v>
      </c>
      <c r="G10" s="370">
        <f>SUM(G11:G12)</f>
        <v>21005</v>
      </c>
      <c r="H10" s="887">
        <f>SUM(H11:H12)</f>
        <v>938</v>
      </c>
      <c r="I10" s="98"/>
      <c r="J10" s="368"/>
      <c r="K10" s="370"/>
      <c r="L10" s="846"/>
      <c r="M10" s="98">
        <f>SUM(M11:M12)</f>
        <v>19779</v>
      </c>
      <c r="N10" s="368">
        <f>SUM(N11:N12)</f>
        <v>20067</v>
      </c>
      <c r="O10" s="370">
        <f>SUM(O11:O12)</f>
        <v>21005</v>
      </c>
      <c r="P10" s="846">
        <f>SUM(P11:P12)</f>
        <v>938</v>
      </c>
    </row>
    <row r="11" spans="1:16" ht="15" customHeight="1">
      <c r="A11" s="209" t="s">
        <v>76</v>
      </c>
      <c r="B11" s="170"/>
      <c r="C11" s="115">
        <v>1</v>
      </c>
      <c r="D11" s="171" t="s">
        <v>77</v>
      </c>
      <c r="E11" s="118">
        <v>6639</v>
      </c>
      <c r="F11" s="394">
        <v>6639</v>
      </c>
      <c r="G11" s="394">
        <v>6639</v>
      </c>
      <c r="H11" s="892">
        <v>0</v>
      </c>
      <c r="I11" s="172"/>
      <c r="J11" s="401"/>
      <c r="K11" s="893"/>
      <c r="L11" s="848"/>
      <c r="M11" s="173">
        <v>6639</v>
      </c>
      <c r="N11" s="393">
        <v>6639</v>
      </c>
      <c r="O11" s="394">
        <v>6639</v>
      </c>
      <c r="P11" s="896">
        <f>SUM(H11,L11)</f>
        <v>0</v>
      </c>
    </row>
    <row r="12" spans="1:16" ht="25.5" customHeight="1">
      <c r="A12" s="380" t="s">
        <v>78</v>
      </c>
      <c r="B12" s="174"/>
      <c r="C12" s="175" t="s">
        <v>79</v>
      </c>
      <c r="D12" s="171" t="s">
        <v>80</v>
      </c>
      <c r="E12" s="118">
        <f>SUM(E13:E19)</f>
        <v>13140</v>
      </c>
      <c r="F12" s="394">
        <f>SUM(F13:F19)</f>
        <v>13428</v>
      </c>
      <c r="G12" s="394">
        <f>SUM(G13:G19)</f>
        <v>14366</v>
      </c>
      <c r="H12" s="892">
        <f>SUM(H13:H19)</f>
        <v>938</v>
      </c>
      <c r="I12" s="167"/>
      <c r="J12" s="402"/>
      <c r="K12" s="893"/>
      <c r="L12" s="848">
        <f>SUM(L13:L19)</f>
        <v>0</v>
      </c>
      <c r="M12" s="118">
        <f>SUM(M13:M19)</f>
        <v>13140</v>
      </c>
      <c r="N12" s="394">
        <f>SUM(N13:N19)</f>
        <v>13428</v>
      </c>
      <c r="O12" s="394">
        <f aca="true" t="shared" si="0" ref="O12:O20">SUM(G12,K12)</f>
        <v>14366</v>
      </c>
      <c r="P12" s="869">
        <f>SUM(P13:P19)</f>
        <v>938</v>
      </c>
    </row>
    <row r="13" spans="1:16" s="261" customFormat="1" ht="24" customHeight="1">
      <c r="A13" s="353"/>
      <c r="B13" s="112" t="s">
        <v>13</v>
      </c>
      <c r="C13" s="112" t="s">
        <v>22</v>
      </c>
      <c r="D13" s="176" t="s">
        <v>23</v>
      </c>
      <c r="E13" s="102">
        <v>9555</v>
      </c>
      <c r="F13" s="371">
        <v>9555</v>
      </c>
      <c r="G13" s="371">
        <v>9555</v>
      </c>
      <c r="H13" s="888">
        <v>0</v>
      </c>
      <c r="I13" s="113"/>
      <c r="J13" s="403"/>
      <c r="K13" s="404"/>
      <c r="L13" s="847"/>
      <c r="M13" s="102">
        <v>9555</v>
      </c>
      <c r="N13" s="371">
        <v>9555</v>
      </c>
      <c r="O13" s="371">
        <f t="shared" si="0"/>
        <v>9555</v>
      </c>
      <c r="P13" s="897">
        <f>SUM(H13,L13)</f>
        <v>0</v>
      </c>
    </row>
    <row r="14" spans="1:16" s="261" customFormat="1" ht="12.75">
      <c r="A14" s="353"/>
      <c r="B14" s="112" t="s">
        <v>13</v>
      </c>
      <c r="C14" s="112" t="s">
        <v>30</v>
      </c>
      <c r="D14" s="177" t="s">
        <v>31</v>
      </c>
      <c r="E14" s="102">
        <v>67</v>
      </c>
      <c r="F14" s="371">
        <v>67</v>
      </c>
      <c r="G14" s="371">
        <v>67</v>
      </c>
      <c r="H14" s="888">
        <v>0</v>
      </c>
      <c r="I14" s="113"/>
      <c r="J14" s="403"/>
      <c r="K14" s="404"/>
      <c r="L14" s="847"/>
      <c r="M14" s="102">
        <v>67</v>
      </c>
      <c r="N14" s="371">
        <v>67</v>
      </c>
      <c r="O14" s="371">
        <f t="shared" si="0"/>
        <v>67</v>
      </c>
      <c r="P14" s="867">
        <f aca="true" t="shared" si="1" ref="P14:P19">SUM(H14,L14)</f>
        <v>0</v>
      </c>
    </row>
    <row r="15" spans="1:16" s="261" customFormat="1" ht="12.75">
      <c r="A15" s="353"/>
      <c r="B15" s="112" t="s">
        <v>13</v>
      </c>
      <c r="C15" s="112" t="s">
        <v>16</v>
      </c>
      <c r="D15" s="177" t="s">
        <v>486</v>
      </c>
      <c r="E15" s="102">
        <v>497</v>
      </c>
      <c r="F15" s="371">
        <v>497</v>
      </c>
      <c r="G15" s="371">
        <v>497</v>
      </c>
      <c r="H15" s="888">
        <v>0</v>
      </c>
      <c r="I15" s="113"/>
      <c r="J15" s="403"/>
      <c r="K15" s="404"/>
      <c r="L15" s="847"/>
      <c r="M15" s="102">
        <v>497</v>
      </c>
      <c r="N15" s="371">
        <v>497</v>
      </c>
      <c r="O15" s="371">
        <f t="shared" si="0"/>
        <v>497</v>
      </c>
      <c r="P15" s="897">
        <f t="shared" si="1"/>
        <v>0</v>
      </c>
    </row>
    <row r="16" spans="1:16" ht="26.25" customHeight="1">
      <c r="A16" s="353"/>
      <c r="B16" s="112" t="s">
        <v>13</v>
      </c>
      <c r="C16" s="112" t="s">
        <v>41</v>
      </c>
      <c r="D16" s="176" t="s">
        <v>33</v>
      </c>
      <c r="E16" s="102">
        <v>33</v>
      </c>
      <c r="F16" s="371">
        <v>33</v>
      </c>
      <c r="G16" s="371">
        <v>33</v>
      </c>
      <c r="H16" s="888">
        <v>0</v>
      </c>
      <c r="I16" s="113"/>
      <c r="J16" s="403"/>
      <c r="K16" s="404"/>
      <c r="L16" s="847"/>
      <c r="M16" s="102">
        <v>33</v>
      </c>
      <c r="N16" s="371">
        <v>33</v>
      </c>
      <c r="O16" s="371">
        <f t="shared" si="0"/>
        <v>33</v>
      </c>
      <c r="P16" s="867">
        <f t="shared" si="1"/>
        <v>0</v>
      </c>
    </row>
    <row r="17" spans="1:16" ht="24" customHeight="1">
      <c r="A17" s="1310"/>
      <c r="B17" s="1298" t="s">
        <v>13</v>
      </c>
      <c r="C17" s="1298" t="s">
        <v>34</v>
      </c>
      <c r="D17" s="1313" t="s">
        <v>81</v>
      </c>
      <c r="E17" s="108">
        <v>830</v>
      </c>
      <c r="F17" s="671">
        <v>830</v>
      </c>
      <c r="G17" s="671">
        <v>500</v>
      </c>
      <c r="H17" s="1314">
        <v>-330</v>
      </c>
      <c r="I17" s="1315"/>
      <c r="J17" s="1316"/>
      <c r="K17" s="1317"/>
      <c r="L17" s="1150"/>
      <c r="M17" s="108">
        <v>830</v>
      </c>
      <c r="N17" s="671">
        <v>830</v>
      </c>
      <c r="O17" s="671">
        <f t="shared" si="0"/>
        <v>500</v>
      </c>
      <c r="P17" s="1301">
        <f t="shared" si="1"/>
        <v>-330</v>
      </c>
    </row>
    <row r="18" spans="1:16" ht="24.75" customHeight="1">
      <c r="A18" s="1310"/>
      <c r="B18" s="1298" t="s">
        <v>13</v>
      </c>
      <c r="C18" s="1298" t="s">
        <v>82</v>
      </c>
      <c r="D18" s="1313" t="s">
        <v>83</v>
      </c>
      <c r="E18" s="108">
        <v>332</v>
      </c>
      <c r="F18" s="671">
        <v>332</v>
      </c>
      <c r="G18" s="671">
        <v>1600</v>
      </c>
      <c r="H18" s="1314">
        <v>1268</v>
      </c>
      <c r="I18" s="1315"/>
      <c r="J18" s="1316"/>
      <c r="K18" s="1317"/>
      <c r="L18" s="1150"/>
      <c r="M18" s="108">
        <v>332</v>
      </c>
      <c r="N18" s="671">
        <v>332</v>
      </c>
      <c r="O18" s="671">
        <f t="shared" si="0"/>
        <v>1600</v>
      </c>
      <c r="P18" s="1163">
        <f t="shared" si="1"/>
        <v>1268</v>
      </c>
    </row>
    <row r="19" spans="1:16" ht="27" customHeight="1">
      <c r="A19" s="353"/>
      <c r="B19" s="112" t="s">
        <v>13</v>
      </c>
      <c r="C19" s="112" t="s">
        <v>84</v>
      </c>
      <c r="D19" s="131" t="s">
        <v>85</v>
      </c>
      <c r="E19" s="102">
        <v>1826</v>
      </c>
      <c r="F19" s="371">
        <v>2114</v>
      </c>
      <c r="G19" s="371">
        <v>2114</v>
      </c>
      <c r="H19" s="888">
        <v>0</v>
      </c>
      <c r="I19" s="113"/>
      <c r="J19" s="403"/>
      <c r="K19" s="404"/>
      <c r="L19" s="847"/>
      <c r="M19" s="102">
        <v>1826</v>
      </c>
      <c r="N19" s="371">
        <v>2114</v>
      </c>
      <c r="O19" s="371">
        <f t="shared" si="0"/>
        <v>2114</v>
      </c>
      <c r="P19" s="1285">
        <f t="shared" si="1"/>
        <v>0</v>
      </c>
    </row>
    <row r="20" spans="1:16" ht="17.25" customHeight="1">
      <c r="A20" s="350" t="s">
        <v>86</v>
      </c>
      <c r="B20" s="1512" t="s">
        <v>87</v>
      </c>
      <c r="C20" s="1513"/>
      <c r="D20" s="1514"/>
      <c r="E20" s="97">
        <f>SUM(E21:E26)</f>
        <v>39368</v>
      </c>
      <c r="F20" s="370">
        <f>SUM(F21:F27)</f>
        <v>39587</v>
      </c>
      <c r="G20" s="370">
        <f aca="true" t="shared" si="2" ref="G20:L20">SUM(G21:G28)</f>
        <v>39587</v>
      </c>
      <c r="H20" s="887">
        <f t="shared" si="2"/>
        <v>0</v>
      </c>
      <c r="I20" s="97">
        <f t="shared" si="2"/>
        <v>0</v>
      </c>
      <c r="J20" s="370">
        <f t="shared" si="2"/>
        <v>990</v>
      </c>
      <c r="K20" s="370">
        <f t="shared" si="2"/>
        <v>990</v>
      </c>
      <c r="L20" s="887">
        <f t="shared" si="2"/>
        <v>0</v>
      </c>
      <c r="M20" s="110">
        <f>SUM(M21:M26)</f>
        <v>39368</v>
      </c>
      <c r="N20" s="372">
        <f>SUM(N21:N28)</f>
        <v>40577</v>
      </c>
      <c r="O20" s="370">
        <f t="shared" si="0"/>
        <v>40577</v>
      </c>
      <c r="P20" s="846">
        <f>SUM(P21:P28)</f>
        <v>0</v>
      </c>
    </row>
    <row r="21" spans="1:16" s="261" customFormat="1" ht="27.75" customHeight="1">
      <c r="A21" s="1318"/>
      <c r="B21" s="1298" t="s">
        <v>13</v>
      </c>
      <c r="C21" s="1298" t="s">
        <v>22</v>
      </c>
      <c r="D21" s="1240" t="s">
        <v>23</v>
      </c>
      <c r="E21" s="108">
        <v>32789</v>
      </c>
      <c r="F21" s="671">
        <v>32789</v>
      </c>
      <c r="G21" s="671">
        <v>32707</v>
      </c>
      <c r="H21" s="1314">
        <v>-82</v>
      </c>
      <c r="I21" s="1286"/>
      <c r="J21" s="1317"/>
      <c r="K21" s="1319"/>
      <c r="L21" s="1151"/>
      <c r="M21" s="307">
        <v>32789</v>
      </c>
      <c r="N21" s="672">
        <v>32789</v>
      </c>
      <c r="O21" s="671">
        <f aca="true" t="shared" si="3" ref="O21:O28">SUM(G21,K21)</f>
        <v>32707</v>
      </c>
      <c r="P21" s="1301">
        <f aca="true" t="shared" si="4" ref="P21:P28">SUM(H21,L21)</f>
        <v>-82</v>
      </c>
    </row>
    <row r="22" spans="1:16" s="261" customFormat="1" ht="12.75">
      <c r="A22" s="381"/>
      <c r="B22" s="112" t="s">
        <v>13</v>
      </c>
      <c r="C22" s="112" t="s">
        <v>30</v>
      </c>
      <c r="D22" s="177" t="s">
        <v>31</v>
      </c>
      <c r="E22" s="102">
        <v>234</v>
      </c>
      <c r="F22" s="371">
        <v>234</v>
      </c>
      <c r="G22" s="371">
        <v>234</v>
      </c>
      <c r="H22" s="888">
        <v>0</v>
      </c>
      <c r="I22" s="121"/>
      <c r="J22" s="404"/>
      <c r="K22" s="858"/>
      <c r="L22" s="894"/>
      <c r="M22" s="122">
        <v>234</v>
      </c>
      <c r="N22" s="373">
        <v>234</v>
      </c>
      <c r="O22" s="371">
        <f t="shared" si="3"/>
        <v>234</v>
      </c>
      <c r="P22" s="867">
        <f t="shared" si="4"/>
        <v>0</v>
      </c>
    </row>
    <row r="23" spans="1:16" s="261" customFormat="1" ht="12.75">
      <c r="A23" s="381"/>
      <c r="B23" s="112" t="s">
        <v>13</v>
      </c>
      <c r="C23" s="112" t="s">
        <v>16</v>
      </c>
      <c r="D23" s="177" t="s">
        <v>485</v>
      </c>
      <c r="E23" s="102">
        <v>1491</v>
      </c>
      <c r="F23" s="371">
        <v>1491</v>
      </c>
      <c r="G23" s="371">
        <v>1491</v>
      </c>
      <c r="H23" s="888">
        <v>0</v>
      </c>
      <c r="I23" s="121"/>
      <c r="J23" s="404"/>
      <c r="K23" s="858"/>
      <c r="L23" s="894"/>
      <c r="M23" s="122">
        <v>1491</v>
      </c>
      <c r="N23" s="373">
        <v>1491</v>
      </c>
      <c r="O23" s="371">
        <f t="shared" si="3"/>
        <v>1491</v>
      </c>
      <c r="P23" s="897">
        <f t="shared" si="4"/>
        <v>0</v>
      </c>
    </row>
    <row r="24" spans="1:16" s="261" customFormat="1" ht="12.75">
      <c r="A24" s="381"/>
      <c r="B24" s="112" t="s">
        <v>13</v>
      </c>
      <c r="C24" s="112" t="s">
        <v>88</v>
      </c>
      <c r="D24" s="177" t="s">
        <v>89</v>
      </c>
      <c r="E24" s="102">
        <v>664</v>
      </c>
      <c r="F24" s="371">
        <v>664</v>
      </c>
      <c r="G24" s="371">
        <v>664</v>
      </c>
      <c r="H24" s="888">
        <v>0</v>
      </c>
      <c r="I24" s="121"/>
      <c r="J24" s="404"/>
      <c r="K24" s="858"/>
      <c r="L24" s="894"/>
      <c r="M24" s="122">
        <v>664</v>
      </c>
      <c r="N24" s="373">
        <v>664</v>
      </c>
      <c r="O24" s="371">
        <f t="shared" si="3"/>
        <v>664</v>
      </c>
      <c r="P24" s="867">
        <f t="shared" si="4"/>
        <v>0</v>
      </c>
    </row>
    <row r="25" spans="1:16" s="261" customFormat="1" ht="12.75">
      <c r="A25" s="381"/>
      <c r="B25" s="112" t="s">
        <v>13</v>
      </c>
      <c r="C25" s="112" t="s">
        <v>35</v>
      </c>
      <c r="D25" s="177" t="s">
        <v>90</v>
      </c>
      <c r="E25" s="102">
        <v>4190</v>
      </c>
      <c r="F25" s="371">
        <v>4190</v>
      </c>
      <c r="G25" s="371">
        <v>4190</v>
      </c>
      <c r="H25" s="888">
        <v>0</v>
      </c>
      <c r="I25" s="121"/>
      <c r="J25" s="404"/>
      <c r="K25" s="858"/>
      <c r="L25" s="894"/>
      <c r="M25" s="122">
        <v>4190</v>
      </c>
      <c r="N25" s="373">
        <v>4190</v>
      </c>
      <c r="O25" s="371">
        <f t="shared" si="3"/>
        <v>4190</v>
      </c>
      <c r="P25" s="897">
        <f t="shared" si="4"/>
        <v>0</v>
      </c>
    </row>
    <row r="26" spans="1:16" ht="12.75">
      <c r="A26" s="1318"/>
      <c r="B26" s="1298" t="s">
        <v>13</v>
      </c>
      <c r="C26" s="1146" t="s">
        <v>439</v>
      </c>
      <c r="D26" s="1320" t="s">
        <v>554</v>
      </c>
      <c r="E26" s="108">
        <v>0</v>
      </c>
      <c r="F26" s="671">
        <v>0</v>
      </c>
      <c r="G26" s="671">
        <v>82</v>
      </c>
      <c r="H26" s="1314">
        <v>82</v>
      </c>
      <c r="I26" s="1286"/>
      <c r="J26" s="1317"/>
      <c r="K26" s="1319"/>
      <c r="L26" s="1151"/>
      <c r="M26" s="307">
        <v>0</v>
      </c>
      <c r="N26" s="672">
        <v>0</v>
      </c>
      <c r="O26" s="671">
        <f t="shared" si="3"/>
        <v>82</v>
      </c>
      <c r="P26" s="1163">
        <f t="shared" si="4"/>
        <v>82</v>
      </c>
    </row>
    <row r="27" spans="1:16" ht="12.75">
      <c r="A27" s="381"/>
      <c r="B27" s="112" t="s">
        <v>13</v>
      </c>
      <c r="C27" s="179" t="s">
        <v>461</v>
      </c>
      <c r="D27" s="678" t="s">
        <v>625</v>
      </c>
      <c r="E27" s="178">
        <v>0</v>
      </c>
      <c r="F27" s="395">
        <v>219</v>
      </c>
      <c r="G27" s="371">
        <v>219</v>
      </c>
      <c r="H27" s="888">
        <v>0</v>
      </c>
      <c r="I27" s="121"/>
      <c r="J27" s="404"/>
      <c r="K27" s="858"/>
      <c r="L27" s="894"/>
      <c r="M27" s="182">
        <v>0</v>
      </c>
      <c r="N27" s="374">
        <v>219</v>
      </c>
      <c r="O27" s="371">
        <f t="shared" si="3"/>
        <v>219</v>
      </c>
      <c r="P27" s="897">
        <f t="shared" si="4"/>
        <v>0</v>
      </c>
    </row>
    <row r="28" spans="1:16" ht="12.75">
      <c r="A28" s="381"/>
      <c r="B28" s="112" t="s">
        <v>13</v>
      </c>
      <c r="C28" s="179" t="s">
        <v>626</v>
      </c>
      <c r="D28" s="678" t="s">
        <v>627</v>
      </c>
      <c r="E28" s="102"/>
      <c r="F28" s="371"/>
      <c r="G28" s="371">
        <v>0</v>
      </c>
      <c r="H28" s="888">
        <v>0</v>
      </c>
      <c r="I28" s="178">
        <v>0</v>
      </c>
      <c r="J28" s="395">
        <v>990</v>
      </c>
      <c r="K28" s="371">
        <v>990</v>
      </c>
      <c r="L28" s="888">
        <v>0</v>
      </c>
      <c r="M28" s="182">
        <v>0</v>
      </c>
      <c r="N28" s="374">
        <v>990</v>
      </c>
      <c r="O28" s="371">
        <f t="shared" si="3"/>
        <v>990</v>
      </c>
      <c r="P28" s="867">
        <f t="shared" si="4"/>
        <v>0</v>
      </c>
    </row>
    <row r="29" spans="1:16" ht="12.75" customHeight="1">
      <c r="A29" s="350" t="s">
        <v>91</v>
      </c>
      <c r="B29" s="1512" t="s">
        <v>92</v>
      </c>
      <c r="C29" s="1513"/>
      <c r="D29" s="1514"/>
      <c r="E29" s="97">
        <v>266</v>
      </c>
      <c r="F29" s="370">
        <f>SUM(F30:F31)</f>
        <v>266</v>
      </c>
      <c r="G29" s="370">
        <f>SUM(G30:G32)</f>
        <v>266</v>
      </c>
      <c r="H29" s="887">
        <f>SUM(H30:H31)</f>
        <v>0</v>
      </c>
      <c r="I29" s="97">
        <v>26555</v>
      </c>
      <c r="J29" s="370">
        <f>SUM(J30:J31)</f>
        <v>25000</v>
      </c>
      <c r="K29" s="370">
        <f>SUM(K30:K32)</f>
        <v>25000</v>
      </c>
      <c r="L29" s="887">
        <f>SUM(L30:L32)</f>
        <v>0</v>
      </c>
      <c r="M29" s="110">
        <v>26821</v>
      </c>
      <c r="N29" s="372">
        <f>SUM(N30:N31)</f>
        <v>25266</v>
      </c>
      <c r="O29" s="370">
        <f>SUM(O30:O32)</f>
        <v>25266</v>
      </c>
      <c r="P29" s="898">
        <f>SUM(P30:P32)</f>
        <v>0</v>
      </c>
    </row>
    <row r="30" spans="1:16" ht="27" customHeight="1">
      <c r="A30" s="353"/>
      <c r="B30" s="112" t="s">
        <v>93</v>
      </c>
      <c r="C30" s="112" t="s">
        <v>34</v>
      </c>
      <c r="D30" s="176" t="s">
        <v>94</v>
      </c>
      <c r="E30" s="102">
        <v>266</v>
      </c>
      <c r="F30" s="371">
        <v>266</v>
      </c>
      <c r="G30" s="371">
        <v>266</v>
      </c>
      <c r="H30" s="888">
        <v>0</v>
      </c>
      <c r="I30" s="102"/>
      <c r="J30" s="371"/>
      <c r="K30" s="371">
        <v>0</v>
      </c>
      <c r="L30" s="847">
        <v>0</v>
      </c>
      <c r="M30" s="162">
        <v>266</v>
      </c>
      <c r="N30" s="373">
        <v>266</v>
      </c>
      <c r="O30" s="371">
        <f aca="true" t="shared" si="5" ref="O30:O40">SUM(G30,K30)</f>
        <v>266</v>
      </c>
      <c r="P30" s="867">
        <f>SUM(H30,L30)</f>
        <v>0</v>
      </c>
    </row>
    <row r="31" spans="1:16" s="261" customFormat="1" ht="12.75" customHeight="1">
      <c r="A31" s="1310"/>
      <c r="B31" s="1298" t="s">
        <v>93</v>
      </c>
      <c r="C31" s="1298" t="s">
        <v>95</v>
      </c>
      <c r="D31" s="1320" t="s">
        <v>96</v>
      </c>
      <c r="E31" s="108">
        <v>0</v>
      </c>
      <c r="F31" s="671"/>
      <c r="G31" s="671">
        <v>0</v>
      </c>
      <c r="H31" s="1314">
        <v>0</v>
      </c>
      <c r="I31" s="108">
        <v>26555</v>
      </c>
      <c r="J31" s="671">
        <v>25000</v>
      </c>
      <c r="K31" s="671">
        <v>0</v>
      </c>
      <c r="L31" s="1314">
        <v>-25000</v>
      </c>
      <c r="M31" s="1309">
        <v>26555</v>
      </c>
      <c r="N31" s="672">
        <v>25000</v>
      </c>
      <c r="O31" s="671">
        <f t="shared" si="5"/>
        <v>0</v>
      </c>
      <c r="P31" s="1301">
        <f>SUM(H31,L31)</f>
        <v>-25000</v>
      </c>
    </row>
    <row r="32" spans="1:16" s="261" customFormat="1" ht="27" customHeight="1">
      <c r="A32" s="1310"/>
      <c r="B32" s="1298" t="s">
        <v>169</v>
      </c>
      <c r="C32" s="1146" t="s">
        <v>95</v>
      </c>
      <c r="D32" s="1240" t="s">
        <v>719</v>
      </c>
      <c r="E32" s="108">
        <v>0</v>
      </c>
      <c r="F32" s="671">
        <v>0</v>
      </c>
      <c r="G32" s="671">
        <v>0</v>
      </c>
      <c r="H32" s="1314">
        <v>0</v>
      </c>
      <c r="I32" s="108"/>
      <c r="J32" s="671"/>
      <c r="K32" s="671">
        <v>25000</v>
      </c>
      <c r="L32" s="1314">
        <v>25000</v>
      </c>
      <c r="M32" s="1309">
        <v>0</v>
      </c>
      <c r="N32" s="672">
        <v>0</v>
      </c>
      <c r="O32" s="671">
        <f>SUM(N44:N45,K32)</f>
        <v>25000</v>
      </c>
      <c r="P32" s="1163">
        <f>SUM(L32)</f>
        <v>25000</v>
      </c>
    </row>
    <row r="33" spans="1:16" ht="15">
      <c r="A33" s="350" t="s">
        <v>97</v>
      </c>
      <c r="B33" s="1515" t="s">
        <v>98</v>
      </c>
      <c r="C33" s="1516"/>
      <c r="D33" s="1516"/>
      <c r="E33" s="97">
        <v>4979</v>
      </c>
      <c r="F33" s="370">
        <v>4979</v>
      </c>
      <c r="G33" s="370">
        <f>SUM(G34)</f>
        <v>4979</v>
      </c>
      <c r="H33" s="887">
        <f>SUM(H34)</f>
        <v>0</v>
      </c>
      <c r="I33" s="97"/>
      <c r="J33" s="370"/>
      <c r="K33" s="370"/>
      <c r="L33" s="846"/>
      <c r="M33" s="110">
        <v>4979</v>
      </c>
      <c r="N33" s="372">
        <v>4979</v>
      </c>
      <c r="O33" s="370">
        <f t="shared" si="5"/>
        <v>4979</v>
      </c>
      <c r="P33" s="846">
        <f>SUM(P34)</f>
        <v>0</v>
      </c>
    </row>
    <row r="34" spans="1:16" ht="24.75" customHeight="1">
      <c r="A34" s="382"/>
      <c r="B34" s="179" t="s">
        <v>13</v>
      </c>
      <c r="C34" s="259" t="s">
        <v>555</v>
      </c>
      <c r="D34" s="107" t="s">
        <v>556</v>
      </c>
      <c r="E34" s="102">
        <v>4979</v>
      </c>
      <c r="F34" s="371">
        <v>4979</v>
      </c>
      <c r="G34" s="371">
        <v>4979</v>
      </c>
      <c r="H34" s="888">
        <v>0</v>
      </c>
      <c r="I34" s="181"/>
      <c r="J34" s="193"/>
      <c r="K34" s="371"/>
      <c r="L34" s="847"/>
      <c r="M34" s="182">
        <v>4979</v>
      </c>
      <c r="N34" s="396">
        <v>4979</v>
      </c>
      <c r="O34" s="371">
        <f t="shared" si="5"/>
        <v>4979</v>
      </c>
      <c r="P34" s="897">
        <f>SUM(H34,L34)</f>
        <v>0</v>
      </c>
    </row>
    <row r="35" spans="1:16" ht="15">
      <c r="A35" s="383" t="s">
        <v>99</v>
      </c>
      <c r="B35" s="1510" t="s">
        <v>100</v>
      </c>
      <c r="C35" s="1517"/>
      <c r="D35" s="1517"/>
      <c r="E35" s="129">
        <f>SUM(E36:E37)</f>
        <v>232</v>
      </c>
      <c r="F35" s="399">
        <f>SUM(F36:F37)</f>
        <v>232</v>
      </c>
      <c r="G35" s="370">
        <f>SUM(G36:G37)</f>
        <v>232</v>
      </c>
      <c r="H35" s="887">
        <f>SUM(H36:H37)</f>
        <v>0</v>
      </c>
      <c r="I35" s="97"/>
      <c r="J35" s="399"/>
      <c r="K35" s="370"/>
      <c r="L35" s="887"/>
      <c r="M35" s="130">
        <f>SUM(M36:M37)</f>
        <v>232</v>
      </c>
      <c r="N35" s="397">
        <f>SUM(N36:N37)</f>
        <v>232</v>
      </c>
      <c r="O35" s="370">
        <f t="shared" si="5"/>
        <v>232</v>
      </c>
      <c r="P35" s="846">
        <f>SUM(P36:P37)</f>
        <v>0</v>
      </c>
    </row>
    <row r="36" spans="1:16" ht="26.25">
      <c r="A36" s="384"/>
      <c r="B36" s="180" t="s">
        <v>13</v>
      </c>
      <c r="C36" s="378" t="s">
        <v>34</v>
      </c>
      <c r="D36" s="107" t="s">
        <v>81</v>
      </c>
      <c r="E36" s="102">
        <v>66</v>
      </c>
      <c r="F36" s="371">
        <v>66</v>
      </c>
      <c r="G36" s="371">
        <v>66</v>
      </c>
      <c r="H36" s="888">
        <v>0</v>
      </c>
      <c r="I36" s="379"/>
      <c r="J36" s="193"/>
      <c r="K36" s="371"/>
      <c r="L36" s="847"/>
      <c r="M36" s="218">
        <v>66</v>
      </c>
      <c r="N36" s="398">
        <v>66</v>
      </c>
      <c r="O36" s="371">
        <f t="shared" si="5"/>
        <v>66</v>
      </c>
      <c r="P36" s="897">
        <f>SUM(H36,L36)</f>
        <v>0</v>
      </c>
    </row>
    <row r="37" spans="1:16" s="261" customFormat="1" ht="15" customHeight="1">
      <c r="A37" s="391"/>
      <c r="B37" s="179" t="s">
        <v>13</v>
      </c>
      <c r="C37" s="179" t="s">
        <v>487</v>
      </c>
      <c r="D37" s="107" t="s">
        <v>488</v>
      </c>
      <c r="E37" s="102">
        <v>166</v>
      </c>
      <c r="F37" s="371">
        <v>166</v>
      </c>
      <c r="G37" s="371">
        <v>166</v>
      </c>
      <c r="H37" s="888">
        <v>0</v>
      </c>
      <c r="I37" s="379"/>
      <c r="J37" s="193"/>
      <c r="K37" s="371"/>
      <c r="L37" s="847"/>
      <c r="M37" s="194">
        <v>166</v>
      </c>
      <c r="N37" s="193">
        <v>166</v>
      </c>
      <c r="O37" s="371">
        <f t="shared" si="5"/>
        <v>166</v>
      </c>
      <c r="P37" s="867">
        <f>SUM(H37,L37)</f>
        <v>0</v>
      </c>
    </row>
    <row r="38" spans="1:16" ht="15">
      <c r="A38" s="390" t="s">
        <v>590</v>
      </c>
      <c r="B38" s="1510" t="s">
        <v>205</v>
      </c>
      <c r="C38" s="1511"/>
      <c r="D38" s="1511"/>
      <c r="E38" s="129">
        <v>5036</v>
      </c>
      <c r="F38" s="399">
        <v>5036</v>
      </c>
      <c r="G38" s="399">
        <v>5036</v>
      </c>
      <c r="H38" s="887">
        <f>SUM(H39)</f>
        <v>0</v>
      </c>
      <c r="I38" s="129"/>
      <c r="J38" s="399"/>
      <c r="K38" s="399"/>
      <c r="L38" s="887"/>
      <c r="M38" s="129">
        <v>5036</v>
      </c>
      <c r="N38" s="399">
        <v>5036</v>
      </c>
      <c r="O38" s="370">
        <f t="shared" si="5"/>
        <v>5036</v>
      </c>
      <c r="P38" s="898">
        <f>SUM(P39)</f>
        <v>0</v>
      </c>
    </row>
    <row r="39" spans="1:16" ht="25.5">
      <c r="A39" s="386" t="s">
        <v>591</v>
      </c>
      <c r="B39" s="116"/>
      <c r="C39" s="115"/>
      <c r="D39" s="124" t="s">
        <v>600</v>
      </c>
      <c r="E39" s="118">
        <v>5036</v>
      </c>
      <c r="F39" s="394">
        <v>5036</v>
      </c>
      <c r="G39" s="394">
        <v>5036</v>
      </c>
      <c r="H39" s="892">
        <v>0</v>
      </c>
      <c r="I39" s="118"/>
      <c r="J39" s="394"/>
      <c r="K39" s="394"/>
      <c r="L39" s="848"/>
      <c r="M39" s="120">
        <v>5036</v>
      </c>
      <c r="N39" s="375">
        <v>5036</v>
      </c>
      <c r="O39" s="394">
        <f t="shared" si="5"/>
        <v>5036</v>
      </c>
      <c r="P39" s="869">
        <f>SUM(H39,L39)</f>
        <v>0</v>
      </c>
    </row>
    <row r="40" spans="1:16" s="261" customFormat="1" ht="26.25" thickBot="1">
      <c r="A40" s="387"/>
      <c r="B40" s="388" t="s">
        <v>13</v>
      </c>
      <c r="C40" s="202">
        <v>633006</v>
      </c>
      <c r="D40" s="183" t="s">
        <v>600</v>
      </c>
      <c r="E40" s="184">
        <v>5036</v>
      </c>
      <c r="F40" s="406">
        <v>5036</v>
      </c>
      <c r="G40" s="406">
        <v>5036</v>
      </c>
      <c r="H40" s="855">
        <v>0</v>
      </c>
      <c r="I40" s="389"/>
      <c r="J40" s="376"/>
      <c r="K40" s="406"/>
      <c r="L40" s="855"/>
      <c r="M40" s="184">
        <v>5036</v>
      </c>
      <c r="N40" s="400">
        <v>5036</v>
      </c>
      <c r="O40" s="479">
        <f t="shared" si="5"/>
        <v>5036</v>
      </c>
      <c r="P40" s="871">
        <f>SUM(H40,L40)</f>
        <v>0</v>
      </c>
    </row>
    <row r="43" spans="5:14" ht="12.75">
      <c r="E43" s="5"/>
      <c r="F43" s="5"/>
      <c r="I43" s="5"/>
      <c r="J43" s="5"/>
      <c r="M43" s="5"/>
      <c r="N43" s="5"/>
    </row>
  </sheetData>
  <sheetProtection/>
  <mergeCells count="24">
    <mergeCell ref="J6:J7"/>
    <mergeCell ref="A9:D9"/>
    <mergeCell ref="E6:E7"/>
    <mergeCell ref="I6:I7"/>
    <mergeCell ref="M6:M7"/>
    <mergeCell ref="L6:L7"/>
    <mergeCell ref="N6:N7"/>
    <mergeCell ref="B38:D38"/>
    <mergeCell ref="B20:D20"/>
    <mergeCell ref="B29:D29"/>
    <mergeCell ref="B33:D33"/>
    <mergeCell ref="B35:D35"/>
    <mergeCell ref="B10:D10"/>
    <mergeCell ref="F6:F7"/>
    <mergeCell ref="O6:O7"/>
    <mergeCell ref="A3:P3"/>
    <mergeCell ref="M4:P5"/>
    <mergeCell ref="E4:L4"/>
    <mergeCell ref="E5:H5"/>
    <mergeCell ref="I5:L5"/>
    <mergeCell ref="K6:K7"/>
    <mergeCell ref="P6:P7"/>
    <mergeCell ref="G6:G7"/>
    <mergeCell ref="H6:H7"/>
  </mergeCells>
  <printOptions/>
  <pageMargins left="0.1968503937007874" right="0.2362204724409449" top="0.5905511811023623" bottom="0.5905511811023623" header="0.5118110236220472" footer="0.5118110236220472"/>
  <pageSetup horizontalDpi="600" verticalDpi="600" orientation="landscape" paperSize="9" scale="80" r:id="rId1"/>
  <ignoredErrors>
    <ignoredError sqref="B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zoomScaleSheetLayoutView="100" zoomScalePageLayoutView="0" workbookViewId="0" topLeftCell="G58">
      <selection activeCell="D13" sqref="D13"/>
    </sheetView>
  </sheetViews>
  <sheetFormatPr defaultColWidth="9.140625" defaultRowHeight="12.75"/>
  <cols>
    <col min="1" max="1" width="6.00390625" style="0" customWidth="1"/>
    <col min="2" max="2" width="8.57421875" style="0" customWidth="1"/>
    <col min="3" max="3" width="10.57421875" style="0" bestFit="1" customWidth="1"/>
    <col min="4" max="4" width="27.57421875" style="0" customWidth="1"/>
    <col min="5" max="5" width="10.7109375" style="0" customWidth="1"/>
    <col min="6" max="6" width="10.7109375" style="359" customWidth="1"/>
    <col min="7" max="8" width="10.7109375" style="780" customWidth="1"/>
    <col min="9" max="9" width="10.7109375" style="0" customWidth="1"/>
    <col min="10" max="10" width="10.7109375" style="359" customWidth="1"/>
    <col min="11" max="12" width="10.7109375" style="780" customWidth="1"/>
    <col min="13" max="13" width="10.7109375" style="0" customWidth="1"/>
    <col min="14" max="14" width="10.7109375" style="359" customWidth="1"/>
    <col min="15" max="16" width="10.7109375" style="780" customWidth="1"/>
  </cols>
  <sheetData>
    <row r="1" spans="1:6" ht="18.75">
      <c r="A1" s="1" t="s">
        <v>101</v>
      </c>
      <c r="B1" s="2"/>
      <c r="C1" s="2"/>
      <c r="D1" s="2"/>
      <c r="E1" s="2"/>
      <c r="F1" s="360"/>
    </row>
    <row r="2" spans="1:6" ht="13.5" thickBot="1">
      <c r="A2" s="6"/>
      <c r="F2" s="360"/>
    </row>
    <row r="3" spans="1:16" ht="24" thickBot="1">
      <c r="A3" s="1526" t="s">
        <v>622</v>
      </c>
      <c r="B3" s="1527"/>
      <c r="C3" s="1527"/>
      <c r="D3" s="1527"/>
      <c r="E3" s="1527"/>
      <c r="F3" s="1527"/>
      <c r="G3" s="1527"/>
      <c r="H3" s="1527"/>
      <c r="I3" s="1528"/>
      <c r="J3" s="1528"/>
      <c r="K3" s="1528"/>
      <c r="L3" s="1528"/>
      <c r="M3" s="1528"/>
      <c r="N3" s="1528"/>
      <c r="O3" s="1528"/>
      <c r="P3" s="1529"/>
    </row>
    <row r="4" spans="1:16" ht="15">
      <c r="A4" s="735"/>
      <c r="B4" s="736"/>
      <c r="C4" s="299"/>
      <c r="D4" s="737"/>
      <c r="E4" s="1530" t="s">
        <v>1</v>
      </c>
      <c r="F4" s="1531"/>
      <c r="G4" s="1531"/>
      <c r="H4" s="1531"/>
      <c r="I4" s="1531"/>
      <c r="J4" s="1531"/>
      <c r="K4" s="1531"/>
      <c r="L4" s="1532"/>
      <c r="M4" s="1538" t="s">
        <v>624</v>
      </c>
      <c r="N4" s="1539"/>
      <c r="O4" s="1539"/>
      <c r="P4" s="1540"/>
    </row>
    <row r="5" spans="1:16" ht="17.25" customHeight="1">
      <c r="A5" s="344" t="s">
        <v>2</v>
      </c>
      <c r="B5" s="295" t="s">
        <v>3</v>
      </c>
      <c r="C5" s="296"/>
      <c r="D5" s="297"/>
      <c r="E5" s="1533" t="s">
        <v>4</v>
      </c>
      <c r="F5" s="1534"/>
      <c r="G5" s="1534"/>
      <c r="H5" s="1535"/>
      <c r="I5" s="1536" t="s">
        <v>5</v>
      </c>
      <c r="J5" s="1537"/>
      <c r="K5" s="1537"/>
      <c r="L5" s="1535"/>
      <c r="M5" s="1541"/>
      <c r="N5" s="1542"/>
      <c r="O5" s="1542"/>
      <c r="P5" s="1535"/>
    </row>
    <row r="6" spans="1:16" ht="20.25" customHeight="1">
      <c r="A6" s="345" t="s">
        <v>6</v>
      </c>
      <c r="B6" s="298" t="s">
        <v>7</v>
      </c>
      <c r="C6" s="299"/>
      <c r="D6" s="300" t="s">
        <v>8</v>
      </c>
      <c r="E6" s="1478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95" t="s">
        <v>623</v>
      </c>
      <c r="N6" s="1467" t="s">
        <v>689</v>
      </c>
      <c r="O6" s="1502" t="s">
        <v>706</v>
      </c>
      <c r="P6" s="1480" t="s">
        <v>707</v>
      </c>
    </row>
    <row r="7" spans="1:16" ht="17.25" customHeight="1">
      <c r="A7" s="345" t="s">
        <v>9</v>
      </c>
      <c r="B7" s="298" t="s">
        <v>452</v>
      </c>
      <c r="C7" s="299"/>
      <c r="D7" s="300"/>
      <c r="E7" s="1479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03"/>
      <c r="E8" s="317" t="s">
        <v>508</v>
      </c>
      <c r="F8" s="361" t="s">
        <v>508</v>
      </c>
      <c r="G8" s="831" t="s">
        <v>507</v>
      </c>
      <c r="H8" s="832" t="s">
        <v>508</v>
      </c>
      <c r="I8" s="318" t="s">
        <v>508</v>
      </c>
      <c r="J8" s="361" t="s">
        <v>508</v>
      </c>
      <c r="K8" s="831" t="s">
        <v>507</v>
      </c>
      <c r="L8" s="832" t="s">
        <v>508</v>
      </c>
      <c r="M8" s="316" t="s">
        <v>507</v>
      </c>
      <c r="N8" s="361" t="s">
        <v>508</v>
      </c>
      <c r="O8" s="831" t="s">
        <v>507</v>
      </c>
      <c r="P8" s="832" t="s">
        <v>508</v>
      </c>
    </row>
    <row r="9" spans="1:16" ht="15.75" thickTop="1">
      <c r="A9" s="408" t="s">
        <v>102</v>
      </c>
      <c r="B9" s="185"/>
      <c r="C9" s="186"/>
      <c r="D9" s="187"/>
      <c r="E9" s="188">
        <f>SUM(E10,E14,E18,E45,E47,E61,E74)</f>
        <v>181793</v>
      </c>
      <c r="F9" s="405">
        <f>SUM(F10,F14,F18,F45,F47,F61,F74)</f>
        <v>209028</v>
      </c>
      <c r="G9" s="844">
        <f aca="true" t="shared" si="0" ref="G9:N9">SUM(G10,G14,G18,G45,G47,G61,G74,G76)</f>
        <v>221133</v>
      </c>
      <c r="H9" s="405">
        <f t="shared" si="0"/>
        <v>12105</v>
      </c>
      <c r="I9" s="158">
        <f t="shared" si="0"/>
        <v>174360</v>
      </c>
      <c r="J9" s="367">
        <f t="shared" si="0"/>
        <v>202570</v>
      </c>
      <c r="K9" s="900">
        <f t="shared" si="0"/>
        <v>182570</v>
      </c>
      <c r="L9" s="901">
        <f t="shared" si="0"/>
        <v>-20000</v>
      </c>
      <c r="M9" s="158">
        <f t="shared" si="0"/>
        <v>356153</v>
      </c>
      <c r="N9" s="367">
        <f t="shared" si="0"/>
        <v>411598</v>
      </c>
      <c r="O9" s="844">
        <f aca="true" t="shared" si="1" ref="O9:O18">SUM(G9,K9)</f>
        <v>403703</v>
      </c>
      <c r="P9" s="912">
        <f>SUM(P10,P14,P18,P45,P47,P61,P74,P76)</f>
        <v>-7895</v>
      </c>
    </row>
    <row r="10" spans="1:16" ht="15">
      <c r="A10" s="350" t="s">
        <v>103</v>
      </c>
      <c r="B10" s="95" t="s">
        <v>104</v>
      </c>
      <c r="C10" s="95"/>
      <c r="D10" s="96"/>
      <c r="E10" s="97">
        <f>SUM(E11:E12)</f>
        <v>8630</v>
      </c>
      <c r="F10" s="370">
        <f>SUM(F11:F13)</f>
        <v>26621</v>
      </c>
      <c r="G10" s="370">
        <f>SUM(G11:G13)</f>
        <v>26621</v>
      </c>
      <c r="H10" s="399">
        <f>SUM(H11:H13)</f>
        <v>0</v>
      </c>
      <c r="I10" s="98"/>
      <c r="J10" s="368"/>
      <c r="K10" s="852"/>
      <c r="L10" s="852"/>
      <c r="M10" s="98">
        <f>SUM(M11:M12)</f>
        <v>8630</v>
      </c>
      <c r="N10" s="368">
        <f>SUM(N11:N13)</f>
        <v>26621</v>
      </c>
      <c r="O10" s="370">
        <f t="shared" si="1"/>
        <v>26621</v>
      </c>
      <c r="P10" s="898">
        <f>SUM(P11:P13)</f>
        <v>0</v>
      </c>
    </row>
    <row r="11" spans="1:16" s="261" customFormat="1" ht="12.75">
      <c r="A11" s="409"/>
      <c r="B11" s="90" t="s">
        <v>13</v>
      </c>
      <c r="C11" s="100">
        <v>637005</v>
      </c>
      <c r="D11" s="101" t="s">
        <v>105</v>
      </c>
      <c r="E11" s="178">
        <v>7634</v>
      </c>
      <c r="F11" s="395">
        <v>10000</v>
      </c>
      <c r="G11" s="371">
        <v>10000</v>
      </c>
      <c r="H11" s="899">
        <v>0</v>
      </c>
      <c r="I11" s="104"/>
      <c r="J11" s="369"/>
      <c r="K11" s="902"/>
      <c r="L11" s="902"/>
      <c r="M11" s="1079">
        <v>7634</v>
      </c>
      <c r="N11" s="1080">
        <v>10000</v>
      </c>
      <c r="O11" s="371">
        <f t="shared" si="1"/>
        <v>10000</v>
      </c>
      <c r="P11" s="868">
        <f>SUM(H11,L11)</f>
        <v>0</v>
      </c>
    </row>
    <row r="12" spans="1:16" ht="12.75">
      <c r="A12" s="409"/>
      <c r="B12" s="90" t="s">
        <v>13</v>
      </c>
      <c r="C12" s="100">
        <v>637005</v>
      </c>
      <c r="D12" s="101" t="s">
        <v>106</v>
      </c>
      <c r="E12" s="178">
        <v>996</v>
      </c>
      <c r="F12" s="395">
        <v>996</v>
      </c>
      <c r="G12" s="371">
        <v>996</v>
      </c>
      <c r="H12" s="899">
        <v>0</v>
      </c>
      <c r="I12" s="104"/>
      <c r="J12" s="369"/>
      <c r="K12" s="902"/>
      <c r="L12" s="902"/>
      <c r="M12" s="1079">
        <v>996</v>
      </c>
      <c r="N12" s="1080">
        <v>996</v>
      </c>
      <c r="O12" s="371">
        <f t="shared" si="1"/>
        <v>996</v>
      </c>
      <c r="P12" s="868">
        <f>SUM(H12,L12)</f>
        <v>0</v>
      </c>
    </row>
    <row r="13" spans="1:16" ht="25.5">
      <c r="A13" s="409"/>
      <c r="B13" s="90" t="s">
        <v>13</v>
      </c>
      <c r="C13" s="100">
        <v>637005</v>
      </c>
      <c r="D13" s="679" t="s">
        <v>628</v>
      </c>
      <c r="E13" s="178">
        <v>0</v>
      </c>
      <c r="F13" s="395">
        <v>15625</v>
      </c>
      <c r="G13" s="371">
        <v>15625</v>
      </c>
      <c r="H13" s="899">
        <v>0</v>
      </c>
      <c r="I13" s="104"/>
      <c r="J13" s="369"/>
      <c r="K13" s="902"/>
      <c r="L13" s="902"/>
      <c r="M13" s="1079">
        <v>0</v>
      </c>
      <c r="N13" s="1080">
        <v>15625</v>
      </c>
      <c r="O13" s="371">
        <f t="shared" si="1"/>
        <v>15625</v>
      </c>
      <c r="P13" s="868">
        <f>SUM(H13,L13)</f>
        <v>0</v>
      </c>
    </row>
    <row r="14" spans="1:16" ht="15" customHeight="1">
      <c r="A14" s="410" t="s">
        <v>107</v>
      </c>
      <c r="B14" s="1512" t="s">
        <v>108</v>
      </c>
      <c r="C14" s="1513"/>
      <c r="D14" s="1514"/>
      <c r="E14" s="97">
        <f>SUM(E15:E15)</f>
        <v>0</v>
      </c>
      <c r="F14" s="370">
        <f>SUM(F15:F15)</f>
        <v>5400</v>
      </c>
      <c r="G14" s="370">
        <f>SUM(G15:G17)</f>
        <v>8997</v>
      </c>
      <c r="H14" s="399">
        <f>SUM(H15:H17)</f>
        <v>3597</v>
      </c>
      <c r="I14" s="110"/>
      <c r="J14" s="372"/>
      <c r="K14" s="852"/>
      <c r="L14" s="852"/>
      <c r="M14" s="97">
        <f>SUM(M15:M15)</f>
        <v>0</v>
      </c>
      <c r="N14" s="370">
        <f>SUM(N15:N15)</f>
        <v>5400</v>
      </c>
      <c r="O14" s="370">
        <f t="shared" si="1"/>
        <v>8997</v>
      </c>
      <c r="P14" s="898">
        <f>SUM(P15:P17)</f>
        <v>3597</v>
      </c>
    </row>
    <row r="15" spans="1:16" ht="18" customHeight="1">
      <c r="A15" s="1292"/>
      <c r="B15" s="1293" t="s">
        <v>441</v>
      </c>
      <c r="C15" s="1294" t="s">
        <v>440</v>
      </c>
      <c r="D15" s="1148" t="s">
        <v>629</v>
      </c>
      <c r="E15" s="108">
        <v>0</v>
      </c>
      <c r="F15" s="671">
        <v>5400</v>
      </c>
      <c r="G15" s="671">
        <v>5337</v>
      </c>
      <c r="H15" s="1162">
        <v>-63</v>
      </c>
      <c r="I15" s="307"/>
      <c r="J15" s="672"/>
      <c r="K15" s="1106"/>
      <c r="L15" s="1106"/>
      <c r="M15" s="108">
        <v>0</v>
      </c>
      <c r="N15" s="671">
        <v>5400</v>
      </c>
      <c r="O15" s="671">
        <f t="shared" si="1"/>
        <v>5337</v>
      </c>
      <c r="P15" s="1163">
        <f>SUM(H15,L15)</f>
        <v>-63</v>
      </c>
    </row>
    <row r="16" spans="1:16" ht="18" customHeight="1">
      <c r="A16" s="1292"/>
      <c r="B16" s="1295" t="s">
        <v>441</v>
      </c>
      <c r="C16" s="1294" t="s">
        <v>440</v>
      </c>
      <c r="D16" s="1240" t="s">
        <v>708</v>
      </c>
      <c r="E16" s="108"/>
      <c r="F16" s="671"/>
      <c r="G16" s="671">
        <v>3660</v>
      </c>
      <c r="H16" s="1162">
        <v>3660</v>
      </c>
      <c r="I16" s="307"/>
      <c r="J16" s="672"/>
      <c r="K16" s="1106"/>
      <c r="L16" s="1296"/>
      <c r="M16" s="108"/>
      <c r="N16" s="671"/>
      <c r="O16" s="671">
        <v>3660</v>
      </c>
      <c r="P16" s="1162">
        <v>3660</v>
      </c>
    </row>
    <row r="17" spans="1:16" s="261" customFormat="1" ht="25.5" customHeight="1">
      <c r="A17" s="413"/>
      <c r="B17" s="259" t="s">
        <v>441</v>
      </c>
      <c r="C17" s="145" t="s">
        <v>440</v>
      </c>
      <c r="D17" s="176" t="s">
        <v>492</v>
      </c>
      <c r="E17" s="102">
        <v>0</v>
      </c>
      <c r="F17" s="371">
        <v>0</v>
      </c>
      <c r="G17" s="371">
        <v>0</v>
      </c>
      <c r="H17" s="899">
        <v>0</v>
      </c>
      <c r="I17" s="122"/>
      <c r="J17" s="373"/>
      <c r="K17" s="842"/>
      <c r="L17" s="842"/>
      <c r="M17" s="102">
        <v>0</v>
      </c>
      <c r="N17" s="371">
        <v>0</v>
      </c>
      <c r="O17" s="371">
        <f t="shared" si="1"/>
        <v>0</v>
      </c>
      <c r="P17" s="868">
        <f>SUM(H17,L17)</f>
        <v>0</v>
      </c>
    </row>
    <row r="18" spans="1:16" ht="15" customHeight="1">
      <c r="A18" s="350" t="s">
        <v>109</v>
      </c>
      <c r="B18" s="1512" t="s">
        <v>110</v>
      </c>
      <c r="C18" s="1513"/>
      <c r="D18" s="1514"/>
      <c r="E18" s="97">
        <f>SUM(E19:E42)</f>
        <v>97535</v>
      </c>
      <c r="F18" s="370">
        <f>SUM(F19:F42)</f>
        <v>77853</v>
      </c>
      <c r="G18" s="370">
        <f aca="true" t="shared" si="2" ref="G18:N18">SUM(G19:G44)</f>
        <v>86361</v>
      </c>
      <c r="H18" s="399">
        <f>SUM(H19:H44)</f>
        <v>8508</v>
      </c>
      <c r="I18" s="97">
        <f t="shared" si="2"/>
        <v>8000</v>
      </c>
      <c r="J18" s="370">
        <f t="shared" si="2"/>
        <v>9635</v>
      </c>
      <c r="K18" s="852">
        <f t="shared" si="2"/>
        <v>9635</v>
      </c>
      <c r="L18" s="904">
        <f>SUM(L19:L44)</f>
        <v>0</v>
      </c>
      <c r="M18" s="110">
        <f t="shared" si="2"/>
        <v>105535</v>
      </c>
      <c r="N18" s="372">
        <f t="shared" si="2"/>
        <v>87488</v>
      </c>
      <c r="O18" s="370">
        <f t="shared" si="1"/>
        <v>95996</v>
      </c>
      <c r="P18" s="898">
        <f>SUM(P19:P44)</f>
        <v>8508</v>
      </c>
    </row>
    <row r="19" spans="1:16" s="261" customFormat="1" ht="25.5" customHeight="1">
      <c r="A19" s="409"/>
      <c r="B19" s="112" t="s">
        <v>13</v>
      </c>
      <c r="C19" s="100" t="s">
        <v>22</v>
      </c>
      <c r="D19" s="140" t="s">
        <v>23</v>
      </c>
      <c r="E19" s="178">
        <v>15422</v>
      </c>
      <c r="F19" s="395">
        <v>13193</v>
      </c>
      <c r="G19" s="371">
        <v>13193</v>
      </c>
      <c r="H19" s="899">
        <v>0</v>
      </c>
      <c r="I19" s="141"/>
      <c r="J19" s="371"/>
      <c r="K19" s="902"/>
      <c r="L19" s="902"/>
      <c r="M19" s="178">
        <v>15422</v>
      </c>
      <c r="N19" s="395">
        <v>13193</v>
      </c>
      <c r="O19" s="371">
        <f aca="true" t="shared" si="3" ref="O19:O26">SUM(G19,K19)</f>
        <v>13193</v>
      </c>
      <c r="P19" s="868">
        <f aca="true" t="shared" si="4" ref="P19:P44">SUM(H19,L19)</f>
        <v>0</v>
      </c>
    </row>
    <row r="20" spans="1:16" s="261" customFormat="1" ht="12.75">
      <c r="A20" s="409"/>
      <c r="B20" s="112" t="s">
        <v>13</v>
      </c>
      <c r="C20" s="100">
        <v>637016</v>
      </c>
      <c r="D20" s="144" t="s">
        <v>31</v>
      </c>
      <c r="E20" s="178">
        <v>101</v>
      </c>
      <c r="F20" s="395">
        <v>79</v>
      </c>
      <c r="G20" s="371">
        <v>79</v>
      </c>
      <c r="H20" s="899">
        <v>0</v>
      </c>
      <c r="I20" s="141"/>
      <c r="J20" s="371"/>
      <c r="K20" s="902"/>
      <c r="L20" s="902"/>
      <c r="M20" s="182">
        <v>101</v>
      </c>
      <c r="N20" s="374">
        <v>79</v>
      </c>
      <c r="O20" s="371">
        <f t="shared" si="3"/>
        <v>79</v>
      </c>
      <c r="P20" s="868">
        <f t="shared" si="4"/>
        <v>0</v>
      </c>
    </row>
    <row r="21" spans="1:16" s="261" customFormat="1" ht="12.75">
      <c r="A21" s="409"/>
      <c r="B21" s="112" t="s">
        <v>13</v>
      </c>
      <c r="C21" s="100">
        <v>637014</v>
      </c>
      <c r="D21" s="144" t="s">
        <v>485</v>
      </c>
      <c r="E21" s="178">
        <v>1365</v>
      </c>
      <c r="F21" s="395">
        <v>1161</v>
      </c>
      <c r="G21" s="371">
        <v>1161</v>
      </c>
      <c r="H21" s="899">
        <v>0</v>
      </c>
      <c r="I21" s="141"/>
      <c r="J21" s="371"/>
      <c r="K21" s="902"/>
      <c r="L21" s="902"/>
      <c r="M21" s="182">
        <v>1365</v>
      </c>
      <c r="N21" s="374">
        <v>1161</v>
      </c>
      <c r="O21" s="371">
        <f t="shared" si="3"/>
        <v>1161</v>
      </c>
      <c r="P21" s="868">
        <f t="shared" si="4"/>
        <v>0</v>
      </c>
    </row>
    <row r="22" spans="1:16" ht="12.75">
      <c r="A22" s="411"/>
      <c r="B22" s="90" t="s">
        <v>13</v>
      </c>
      <c r="C22" s="192">
        <v>633001</v>
      </c>
      <c r="D22" s="193" t="s">
        <v>601</v>
      </c>
      <c r="E22" s="178">
        <v>3319</v>
      </c>
      <c r="F22" s="395">
        <v>1319</v>
      </c>
      <c r="G22" s="371">
        <v>1319</v>
      </c>
      <c r="H22" s="899">
        <v>0</v>
      </c>
      <c r="I22" s="194"/>
      <c r="J22" s="193"/>
      <c r="K22" s="842"/>
      <c r="L22" s="842"/>
      <c r="M22" s="306">
        <v>3319</v>
      </c>
      <c r="N22" s="396">
        <v>1319</v>
      </c>
      <c r="O22" s="371">
        <f t="shared" si="3"/>
        <v>1319</v>
      </c>
      <c r="P22" s="868">
        <f t="shared" si="4"/>
        <v>0</v>
      </c>
    </row>
    <row r="23" spans="1:16" s="261" customFormat="1" ht="12.75">
      <c r="A23" s="1289"/>
      <c r="B23" s="1159" t="s">
        <v>13</v>
      </c>
      <c r="C23" s="1160">
        <v>633003</v>
      </c>
      <c r="D23" s="1290" t="s">
        <v>697</v>
      </c>
      <c r="E23" s="108">
        <v>0</v>
      </c>
      <c r="F23" s="671">
        <v>0</v>
      </c>
      <c r="G23" s="671">
        <v>14</v>
      </c>
      <c r="H23" s="1162">
        <v>14</v>
      </c>
      <c r="I23" s="1291"/>
      <c r="J23" s="1290"/>
      <c r="K23" s="1106"/>
      <c r="L23" s="1106"/>
      <c r="M23" s="1291"/>
      <c r="N23" s="1290"/>
      <c r="O23" s="671">
        <f t="shared" si="3"/>
        <v>14</v>
      </c>
      <c r="P23" s="1163">
        <f t="shared" si="4"/>
        <v>14</v>
      </c>
    </row>
    <row r="24" spans="1:16" ht="24" customHeight="1">
      <c r="A24" s="411"/>
      <c r="B24" s="90" t="s">
        <v>13</v>
      </c>
      <c r="C24" s="192">
        <v>633004</v>
      </c>
      <c r="D24" s="107" t="s">
        <v>111</v>
      </c>
      <c r="E24" s="178">
        <v>730</v>
      </c>
      <c r="F24" s="395">
        <v>730</v>
      </c>
      <c r="G24" s="371">
        <v>730</v>
      </c>
      <c r="H24" s="899">
        <v>0</v>
      </c>
      <c r="I24" s="181"/>
      <c r="J24" s="193"/>
      <c r="K24" s="842"/>
      <c r="L24" s="842"/>
      <c r="M24" s="218">
        <v>730</v>
      </c>
      <c r="N24" s="398">
        <v>730</v>
      </c>
      <c r="O24" s="371">
        <f t="shared" si="3"/>
        <v>730</v>
      </c>
      <c r="P24" s="868">
        <f t="shared" si="4"/>
        <v>0</v>
      </c>
    </row>
    <row r="25" spans="1:16" ht="12.75">
      <c r="A25" s="409"/>
      <c r="B25" s="112" t="s">
        <v>13</v>
      </c>
      <c r="C25" s="100">
        <v>633006</v>
      </c>
      <c r="D25" s="144" t="s">
        <v>112</v>
      </c>
      <c r="E25" s="178">
        <v>1328</v>
      </c>
      <c r="F25" s="395">
        <v>1328</v>
      </c>
      <c r="G25" s="371">
        <v>1328</v>
      </c>
      <c r="H25" s="899">
        <v>0</v>
      </c>
      <c r="I25" s="141"/>
      <c r="J25" s="371"/>
      <c r="K25" s="902"/>
      <c r="L25" s="902"/>
      <c r="M25" s="122">
        <v>1328</v>
      </c>
      <c r="N25" s="373">
        <v>1328</v>
      </c>
      <c r="O25" s="371">
        <f t="shared" si="3"/>
        <v>1328</v>
      </c>
      <c r="P25" s="868">
        <f t="shared" si="4"/>
        <v>0</v>
      </c>
    </row>
    <row r="26" spans="1:16" s="261" customFormat="1" ht="12.75">
      <c r="A26" s="409"/>
      <c r="B26" s="112" t="s">
        <v>13</v>
      </c>
      <c r="C26" s="100">
        <v>633006</v>
      </c>
      <c r="D26" s="144" t="s">
        <v>537</v>
      </c>
      <c r="E26" s="178">
        <v>996</v>
      </c>
      <c r="F26" s="395">
        <v>996</v>
      </c>
      <c r="G26" s="371">
        <v>996</v>
      </c>
      <c r="H26" s="899">
        <v>0</v>
      </c>
      <c r="I26" s="141"/>
      <c r="J26" s="371"/>
      <c r="K26" s="902"/>
      <c r="L26" s="902"/>
      <c r="M26" s="122">
        <v>996</v>
      </c>
      <c r="N26" s="373">
        <v>996</v>
      </c>
      <c r="O26" s="371">
        <f t="shared" si="3"/>
        <v>996</v>
      </c>
      <c r="P26" s="868">
        <f t="shared" si="4"/>
        <v>0</v>
      </c>
    </row>
    <row r="27" spans="1:16" s="261" customFormat="1" ht="27" customHeight="1">
      <c r="A27" s="409"/>
      <c r="B27" s="112" t="s">
        <v>13</v>
      </c>
      <c r="C27" s="100">
        <v>633010</v>
      </c>
      <c r="D27" s="140" t="s">
        <v>113</v>
      </c>
      <c r="E27" s="178">
        <v>232</v>
      </c>
      <c r="F27" s="395">
        <v>100</v>
      </c>
      <c r="G27" s="371">
        <v>100</v>
      </c>
      <c r="H27" s="899">
        <v>0</v>
      </c>
      <c r="I27" s="141"/>
      <c r="J27" s="371"/>
      <c r="K27" s="902"/>
      <c r="L27" s="902"/>
      <c r="M27" s="182">
        <v>232</v>
      </c>
      <c r="N27" s="374">
        <v>100</v>
      </c>
      <c r="O27" s="371">
        <f aca="true" t="shared" si="5" ref="O27:O47">SUM(G27,K27)</f>
        <v>100</v>
      </c>
      <c r="P27" s="868">
        <f t="shared" si="4"/>
        <v>0</v>
      </c>
    </row>
    <row r="28" spans="1:16" s="261" customFormat="1" ht="17.25" customHeight="1">
      <c r="A28" s="409"/>
      <c r="B28" s="112" t="s">
        <v>13</v>
      </c>
      <c r="C28" s="100">
        <v>633015</v>
      </c>
      <c r="D28" s="140" t="s">
        <v>698</v>
      </c>
      <c r="E28" s="102">
        <v>0</v>
      </c>
      <c r="F28" s="371">
        <v>0</v>
      </c>
      <c r="G28" s="371">
        <v>0</v>
      </c>
      <c r="H28" s="899">
        <v>0</v>
      </c>
      <c r="I28" s="141"/>
      <c r="J28" s="371"/>
      <c r="K28" s="902"/>
      <c r="L28" s="902"/>
      <c r="M28" s="182"/>
      <c r="N28" s="374"/>
      <c r="O28" s="371">
        <f t="shared" si="5"/>
        <v>0</v>
      </c>
      <c r="P28" s="868">
        <f t="shared" si="4"/>
        <v>0</v>
      </c>
    </row>
    <row r="29" spans="1:16" s="261" customFormat="1" ht="15.75" customHeight="1">
      <c r="A29" s="1158"/>
      <c r="B29" s="1159" t="s">
        <v>13</v>
      </c>
      <c r="C29" s="1160">
        <v>635006</v>
      </c>
      <c r="D29" s="1161" t="s">
        <v>666</v>
      </c>
      <c r="E29" s="108">
        <v>16597</v>
      </c>
      <c r="F29" s="671">
        <v>16597</v>
      </c>
      <c r="G29" s="671">
        <v>30000</v>
      </c>
      <c r="H29" s="1162">
        <v>13403</v>
      </c>
      <c r="I29" s="1286"/>
      <c r="J29" s="671"/>
      <c r="K29" s="1287"/>
      <c r="L29" s="1287"/>
      <c r="M29" s="307">
        <v>16597</v>
      </c>
      <c r="N29" s="672">
        <v>16597</v>
      </c>
      <c r="O29" s="671">
        <f t="shared" si="5"/>
        <v>30000</v>
      </c>
      <c r="P29" s="1163">
        <f t="shared" si="4"/>
        <v>13403</v>
      </c>
    </row>
    <row r="30" spans="1:16" s="261" customFormat="1" ht="26.25" customHeight="1">
      <c r="A30" s="1158"/>
      <c r="B30" s="1159" t="s">
        <v>13</v>
      </c>
      <c r="C30" s="1160">
        <v>635006</v>
      </c>
      <c r="D30" s="1161" t="s">
        <v>114</v>
      </c>
      <c r="E30" s="108">
        <v>3320</v>
      </c>
      <c r="F30" s="671">
        <v>3320</v>
      </c>
      <c r="G30" s="671">
        <v>4000</v>
      </c>
      <c r="H30" s="1162">
        <v>680</v>
      </c>
      <c r="I30" s="1286"/>
      <c r="J30" s="671"/>
      <c r="K30" s="1287"/>
      <c r="L30" s="1287"/>
      <c r="M30" s="307">
        <v>3320</v>
      </c>
      <c r="N30" s="672">
        <v>3320</v>
      </c>
      <c r="O30" s="671">
        <f t="shared" si="5"/>
        <v>4000</v>
      </c>
      <c r="P30" s="1163">
        <f t="shared" si="4"/>
        <v>680</v>
      </c>
    </row>
    <row r="31" spans="1:16" s="261" customFormat="1" ht="12.75">
      <c r="A31" s="409"/>
      <c r="B31" s="90" t="s">
        <v>13</v>
      </c>
      <c r="C31" s="100">
        <v>636001</v>
      </c>
      <c r="D31" s="144" t="s">
        <v>115</v>
      </c>
      <c r="E31" s="178">
        <v>5107</v>
      </c>
      <c r="F31" s="395">
        <v>70</v>
      </c>
      <c r="G31" s="371">
        <v>70</v>
      </c>
      <c r="H31" s="899">
        <v>0</v>
      </c>
      <c r="I31" s="121"/>
      <c r="J31" s="371"/>
      <c r="K31" s="905"/>
      <c r="L31" s="905"/>
      <c r="M31" s="182">
        <v>5107</v>
      </c>
      <c r="N31" s="374">
        <v>70</v>
      </c>
      <c r="O31" s="371">
        <f t="shared" si="5"/>
        <v>70</v>
      </c>
      <c r="P31" s="868">
        <f t="shared" si="4"/>
        <v>0</v>
      </c>
    </row>
    <row r="32" spans="1:16" s="261" customFormat="1" ht="12.75">
      <c r="A32" s="1158"/>
      <c r="B32" s="1159" t="s">
        <v>13</v>
      </c>
      <c r="C32" s="1160">
        <v>636002</v>
      </c>
      <c r="D32" s="1288" t="s">
        <v>116</v>
      </c>
      <c r="E32" s="108">
        <v>40</v>
      </c>
      <c r="F32" s="671">
        <v>40</v>
      </c>
      <c r="G32" s="671">
        <v>48</v>
      </c>
      <c r="H32" s="1162">
        <v>8</v>
      </c>
      <c r="I32" s="1286"/>
      <c r="J32" s="671"/>
      <c r="K32" s="1287"/>
      <c r="L32" s="1287"/>
      <c r="M32" s="307">
        <v>40</v>
      </c>
      <c r="N32" s="672">
        <v>40</v>
      </c>
      <c r="O32" s="671">
        <f t="shared" si="5"/>
        <v>48</v>
      </c>
      <c r="P32" s="1163">
        <f t="shared" si="4"/>
        <v>8</v>
      </c>
    </row>
    <row r="33" spans="1:16" s="261" customFormat="1" ht="12.75">
      <c r="A33" s="409"/>
      <c r="B33" s="90" t="s">
        <v>13</v>
      </c>
      <c r="C33" s="100">
        <v>636001</v>
      </c>
      <c r="D33" s="144" t="s">
        <v>117</v>
      </c>
      <c r="E33" s="178">
        <v>100</v>
      </c>
      <c r="F33" s="395">
        <v>0</v>
      </c>
      <c r="G33" s="371">
        <v>0</v>
      </c>
      <c r="H33" s="899">
        <v>0</v>
      </c>
      <c r="I33" s="121"/>
      <c r="J33" s="371"/>
      <c r="K33" s="905"/>
      <c r="L33" s="905"/>
      <c r="M33" s="182">
        <v>100</v>
      </c>
      <c r="N33" s="374">
        <v>0</v>
      </c>
      <c r="O33" s="371">
        <f t="shared" si="5"/>
        <v>0</v>
      </c>
      <c r="P33" s="868">
        <f t="shared" si="4"/>
        <v>0</v>
      </c>
    </row>
    <row r="34" spans="1:16" s="261" customFormat="1" ht="12.75">
      <c r="A34" s="409"/>
      <c r="B34" s="90" t="s">
        <v>13</v>
      </c>
      <c r="C34" s="100">
        <v>637004</v>
      </c>
      <c r="D34" s="144" t="s">
        <v>118</v>
      </c>
      <c r="E34" s="102">
        <v>5000</v>
      </c>
      <c r="F34" s="371">
        <v>5000</v>
      </c>
      <c r="G34" s="371">
        <v>5000</v>
      </c>
      <c r="H34" s="899">
        <v>0</v>
      </c>
      <c r="I34" s="121"/>
      <c r="J34" s="371"/>
      <c r="K34" s="905"/>
      <c r="L34" s="905"/>
      <c r="M34" s="122">
        <v>5000</v>
      </c>
      <c r="N34" s="373">
        <v>5000</v>
      </c>
      <c r="O34" s="371">
        <f t="shared" si="5"/>
        <v>5000</v>
      </c>
      <c r="P34" s="868">
        <f t="shared" si="4"/>
        <v>0</v>
      </c>
    </row>
    <row r="35" spans="1:16" s="261" customFormat="1" ht="12.75">
      <c r="A35" s="409"/>
      <c r="B35" s="90" t="s">
        <v>13</v>
      </c>
      <c r="C35" s="100">
        <v>637004</v>
      </c>
      <c r="D35" s="144" t="s">
        <v>119</v>
      </c>
      <c r="E35" s="102">
        <v>664</v>
      </c>
      <c r="F35" s="371">
        <v>664</v>
      </c>
      <c r="G35" s="371">
        <v>664</v>
      </c>
      <c r="H35" s="899">
        <v>0</v>
      </c>
      <c r="I35" s="121"/>
      <c r="J35" s="371"/>
      <c r="K35" s="905"/>
      <c r="L35" s="905"/>
      <c r="M35" s="122">
        <v>664</v>
      </c>
      <c r="N35" s="373">
        <v>664</v>
      </c>
      <c r="O35" s="371">
        <f t="shared" si="5"/>
        <v>664</v>
      </c>
      <c r="P35" s="868">
        <f t="shared" si="4"/>
        <v>0</v>
      </c>
    </row>
    <row r="36" spans="1:16" s="261" customFormat="1" ht="51">
      <c r="A36" s="1158"/>
      <c r="B36" s="1159" t="s">
        <v>13</v>
      </c>
      <c r="C36" s="1160">
        <v>637004</v>
      </c>
      <c r="D36" s="1161" t="s">
        <v>608</v>
      </c>
      <c r="E36" s="108">
        <v>16597</v>
      </c>
      <c r="F36" s="671">
        <v>16597</v>
      </c>
      <c r="G36" s="671">
        <v>11000</v>
      </c>
      <c r="H36" s="1162">
        <v>-5597</v>
      </c>
      <c r="I36" s="1286"/>
      <c r="J36" s="671"/>
      <c r="K36" s="1287"/>
      <c r="L36" s="1287"/>
      <c r="M36" s="307">
        <v>16597</v>
      </c>
      <c r="N36" s="672">
        <v>16597</v>
      </c>
      <c r="O36" s="671">
        <f t="shared" si="5"/>
        <v>11000</v>
      </c>
      <c r="P36" s="1163">
        <f t="shared" si="4"/>
        <v>-5597</v>
      </c>
    </row>
    <row r="37" spans="1:16" s="261" customFormat="1" ht="24.75" customHeight="1">
      <c r="A37" s="409"/>
      <c r="B37" s="90" t="s">
        <v>13</v>
      </c>
      <c r="C37" s="100">
        <v>637005</v>
      </c>
      <c r="D37" s="140" t="s">
        <v>120</v>
      </c>
      <c r="E37" s="102">
        <v>1659</v>
      </c>
      <c r="F37" s="371">
        <v>1659</v>
      </c>
      <c r="G37" s="371">
        <v>1659</v>
      </c>
      <c r="H37" s="899">
        <v>0</v>
      </c>
      <c r="I37" s="121"/>
      <c r="J37" s="371"/>
      <c r="K37" s="905"/>
      <c r="L37" s="905"/>
      <c r="M37" s="122">
        <v>1659</v>
      </c>
      <c r="N37" s="373">
        <v>1659</v>
      </c>
      <c r="O37" s="371">
        <f t="shared" si="5"/>
        <v>1659</v>
      </c>
      <c r="P37" s="868">
        <f t="shared" si="4"/>
        <v>0</v>
      </c>
    </row>
    <row r="38" spans="1:16" s="261" customFormat="1" ht="12.75">
      <c r="A38" s="409"/>
      <c r="B38" s="90" t="s">
        <v>13</v>
      </c>
      <c r="C38" s="100">
        <v>637015</v>
      </c>
      <c r="D38" s="144" t="s">
        <v>121</v>
      </c>
      <c r="E38" s="102">
        <v>15000</v>
      </c>
      <c r="F38" s="371">
        <v>15000</v>
      </c>
      <c r="G38" s="371">
        <v>15000</v>
      </c>
      <c r="H38" s="899">
        <v>0</v>
      </c>
      <c r="I38" s="121"/>
      <c r="J38" s="371"/>
      <c r="K38" s="905"/>
      <c r="L38" s="905"/>
      <c r="M38" s="122">
        <v>15000</v>
      </c>
      <c r="N38" s="373">
        <v>15000</v>
      </c>
      <c r="O38" s="371">
        <f t="shared" si="5"/>
        <v>15000</v>
      </c>
      <c r="P38" s="868">
        <f t="shared" si="4"/>
        <v>0</v>
      </c>
    </row>
    <row r="39" spans="1:16" s="261" customFormat="1" ht="26.25" customHeight="1">
      <c r="A39" s="409"/>
      <c r="B39" s="90" t="s">
        <v>13</v>
      </c>
      <c r="C39" s="100">
        <v>637005</v>
      </c>
      <c r="D39" s="140" t="s">
        <v>122</v>
      </c>
      <c r="E39" s="178">
        <v>9958</v>
      </c>
      <c r="F39" s="395">
        <v>0</v>
      </c>
      <c r="G39" s="371">
        <v>0</v>
      </c>
      <c r="H39" s="899">
        <v>0</v>
      </c>
      <c r="I39" s="121"/>
      <c r="J39" s="371"/>
      <c r="K39" s="905"/>
      <c r="L39" s="905"/>
      <c r="M39" s="182">
        <v>9958</v>
      </c>
      <c r="N39" s="374">
        <v>0</v>
      </c>
      <c r="O39" s="371">
        <f t="shared" si="5"/>
        <v>0</v>
      </c>
      <c r="P39" s="868">
        <f t="shared" si="4"/>
        <v>0</v>
      </c>
    </row>
    <row r="40" spans="1:16" ht="12" customHeight="1">
      <c r="A40" s="409"/>
      <c r="B40" s="90" t="s">
        <v>13</v>
      </c>
      <c r="C40" s="100">
        <v>642015</v>
      </c>
      <c r="D40" s="140" t="s">
        <v>438</v>
      </c>
      <c r="E40" s="102">
        <v>0</v>
      </c>
      <c r="F40" s="371">
        <v>0</v>
      </c>
      <c r="G40" s="371">
        <v>0</v>
      </c>
      <c r="H40" s="899">
        <v>0</v>
      </c>
      <c r="I40" s="121"/>
      <c r="J40" s="371"/>
      <c r="K40" s="905"/>
      <c r="L40" s="905"/>
      <c r="M40" s="182">
        <v>0</v>
      </c>
      <c r="N40" s="374">
        <v>0</v>
      </c>
      <c r="O40" s="371">
        <f t="shared" si="5"/>
        <v>0</v>
      </c>
      <c r="P40" s="868">
        <f t="shared" si="4"/>
        <v>0</v>
      </c>
    </row>
    <row r="41" spans="1:16" ht="12.75">
      <c r="A41" s="409"/>
      <c r="B41" s="90" t="s">
        <v>13</v>
      </c>
      <c r="C41" s="100">
        <v>713001</v>
      </c>
      <c r="D41" s="144" t="s">
        <v>123</v>
      </c>
      <c r="E41" s="102">
        <v>0</v>
      </c>
      <c r="F41" s="371">
        <v>0</v>
      </c>
      <c r="G41" s="371">
        <v>0</v>
      </c>
      <c r="H41" s="899">
        <v>0</v>
      </c>
      <c r="I41" s="178">
        <v>0</v>
      </c>
      <c r="J41" s="395">
        <v>2000</v>
      </c>
      <c r="K41" s="842">
        <v>2000</v>
      </c>
      <c r="L41" s="906">
        <v>0</v>
      </c>
      <c r="M41" s="182">
        <v>0</v>
      </c>
      <c r="N41" s="374">
        <v>2000</v>
      </c>
      <c r="O41" s="371">
        <f t="shared" si="5"/>
        <v>2000</v>
      </c>
      <c r="P41" s="868">
        <f t="shared" si="4"/>
        <v>0</v>
      </c>
    </row>
    <row r="42" spans="1:16" ht="12.75">
      <c r="A42" s="409"/>
      <c r="B42" s="90" t="s">
        <v>13</v>
      </c>
      <c r="C42" s="100">
        <v>713004</v>
      </c>
      <c r="D42" s="144" t="s">
        <v>630</v>
      </c>
      <c r="E42" s="102"/>
      <c r="F42" s="371"/>
      <c r="G42" s="371"/>
      <c r="H42" s="899">
        <v>0</v>
      </c>
      <c r="I42" s="178">
        <v>0</v>
      </c>
      <c r="J42" s="395">
        <v>2635</v>
      </c>
      <c r="K42" s="842">
        <v>2635</v>
      </c>
      <c r="L42" s="906">
        <v>0</v>
      </c>
      <c r="M42" s="182">
        <v>0</v>
      </c>
      <c r="N42" s="374">
        <v>2635</v>
      </c>
      <c r="O42" s="371">
        <f t="shared" si="5"/>
        <v>2635</v>
      </c>
      <c r="P42" s="868">
        <f t="shared" si="4"/>
        <v>0</v>
      </c>
    </row>
    <row r="43" spans="1:16" s="261" customFormat="1" ht="24" customHeight="1">
      <c r="A43" s="409"/>
      <c r="B43" s="90" t="s">
        <v>573</v>
      </c>
      <c r="C43" s="414">
        <v>717002</v>
      </c>
      <c r="D43" s="140" t="s">
        <v>611</v>
      </c>
      <c r="E43" s="102">
        <v>0</v>
      </c>
      <c r="F43" s="371">
        <v>0</v>
      </c>
      <c r="G43" s="371">
        <v>0</v>
      </c>
      <c r="H43" s="899">
        <v>0</v>
      </c>
      <c r="I43" s="178">
        <v>3000</v>
      </c>
      <c r="J43" s="395">
        <v>0</v>
      </c>
      <c r="K43" s="907">
        <v>0</v>
      </c>
      <c r="L43" s="906">
        <v>0</v>
      </c>
      <c r="M43" s="182">
        <v>3000</v>
      </c>
      <c r="N43" s="374">
        <v>0</v>
      </c>
      <c r="O43" s="371">
        <f t="shared" si="5"/>
        <v>0</v>
      </c>
      <c r="P43" s="868">
        <f t="shared" si="4"/>
        <v>0</v>
      </c>
    </row>
    <row r="44" spans="1:16" s="261" customFormat="1" ht="37.5" customHeight="1">
      <c r="A44" s="409"/>
      <c r="B44" s="90" t="s">
        <v>159</v>
      </c>
      <c r="C44" s="100">
        <v>717001</v>
      </c>
      <c r="D44" s="176" t="s">
        <v>529</v>
      </c>
      <c r="E44" s="102">
        <v>0</v>
      </c>
      <c r="F44" s="371">
        <v>0</v>
      </c>
      <c r="G44" s="371">
        <v>0</v>
      </c>
      <c r="H44" s="899">
        <v>0</v>
      </c>
      <c r="I44" s="102">
        <v>5000</v>
      </c>
      <c r="J44" s="371">
        <v>5000</v>
      </c>
      <c r="K44" s="907">
        <v>5000</v>
      </c>
      <c r="L44" s="906">
        <v>0</v>
      </c>
      <c r="M44" s="122">
        <v>5000</v>
      </c>
      <c r="N44" s="373">
        <v>5000</v>
      </c>
      <c r="O44" s="371">
        <f t="shared" si="5"/>
        <v>5000</v>
      </c>
      <c r="P44" s="868">
        <f t="shared" si="4"/>
        <v>0</v>
      </c>
    </row>
    <row r="45" spans="1:16" ht="15" customHeight="1">
      <c r="A45" s="350" t="s">
        <v>124</v>
      </c>
      <c r="B45" s="1512" t="s">
        <v>125</v>
      </c>
      <c r="C45" s="1513"/>
      <c r="D45" s="1514"/>
      <c r="E45" s="97">
        <v>2323</v>
      </c>
      <c r="F45" s="370">
        <v>2323</v>
      </c>
      <c r="G45" s="370">
        <f>SUM(G46)</f>
        <v>2323</v>
      </c>
      <c r="H45" s="399">
        <f>SUM(H46)</f>
        <v>0</v>
      </c>
      <c r="I45" s="97">
        <v>0</v>
      </c>
      <c r="J45" s="370">
        <v>0</v>
      </c>
      <c r="K45" s="852">
        <v>0</v>
      </c>
      <c r="L45" s="852">
        <f>SUM(L46)</f>
        <v>0</v>
      </c>
      <c r="M45" s="110">
        <v>2323</v>
      </c>
      <c r="N45" s="372">
        <v>2323</v>
      </c>
      <c r="O45" s="370">
        <f t="shared" si="5"/>
        <v>2323</v>
      </c>
      <c r="P45" s="846">
        <f>SUM(P46)</f>
        <v>0</v>
      </c>
    </row>
    <row r="46" spans="1:16" ht="24.75" customHeight="1">
      <c r="A46" s="409"/>
      <c r="B46" s="90" t="s">
        <v>13</v>
      </c>
      <c r="C46" s="100">
        <v>637001</v>
      </c>
      <c r="D46" s="140" t="s">
        <v>56</v>
      </c>
      <c r="E46" s="102">
        <v>2323</v>
      </c>
      <c r="F46" s="371">
        <v>2323</v>
      </c>
      <c r="G46" s="371">
        <v>2323</v>
      </c>
      <c r="H46" s="899">
        <v>0</v>
      </c>
      <c r="I46" s="121"/>
      <c r="J46" s="371"/>
      <c r="K46" s="905"/>
      <c r="L46" s="907"/>
      <c r="M46" s="122">
        <v>2323</v>
      </c>
      <c r="N46" s="373">
        <v>2323</v>
      </c>
      <c r="O46" s="371">
        <f t="shared" si="5"/>
        <v>2323</v>
      </c>
      <c r="P46" s="868">
        <f>SUM(H46,L46)</f>
        <v>0</v>
      </c>
    </row>
    <row r="47" spans="1:16" ht="15">
      <c r="A47" s="350" t="s">
        <v>126</v>
      </c>
      <c r="B47" s="1515" t="s">
        <v>127</v>
      </c>
      <c r="C47" s="1524"/>
      <c r="D47" s="1525"/>
      <c r="E47" s="97">
        <f>SUM(E48:E59)</f>
        <v>26251</v>
      </c>
      <c r="F47" s="370">
        <f>SUM(F48:F60)</f>
        <v>26251</v>
      </c>
      <c r="G47" s="370">
        <f>SUM(G48:G60)</f>
        <v>26251</v>
      </c>
      <c r="H47" s="399">
        <f>SUM(H48:H60)</f>
        <v>0</v>
      </c>
      <c r="I47" s="97">
        <f>SUM(I48:I59)</f>
        <v>6025</v>
      </c>
      <c r="J47" s="370">
        <f>SUM(J48:J60)</f>
        <v>32580</v>
      </c>
      <c r="K47" s="852">
        <f>SUM(K48:K60)</f>
        <v>12580</v>
      </c>
      <c r="L47" s="904">
        <f>SUM(L48:L60)</f>
        <v>-20000</v>
      </c>
      <c r="M47" s="110">
        <f>SUM(M48:M59)</f>
        <v>32276</v>
      </c>
      <c r="N47" s="372">
        <f>SUM(N48:N60)</f>
        <v>58831</v>
      </c>
      <c r="O47" s="370">
        <f t="shared" si="5"/>
        <v>38831</v>
      </c>
      <c r="P47" s="846">
        <f>SUM(P48:P60)</f>
        <v>-20000</v>
      </c>
    </row>
    <row r="48" spans="1:16" s="261" customFormat="1" ht="25.5" customHeight="1">
      <c r="A48" s="409"/>
      <c r="B48" s="112" t="s">
        <v>13</v>
      </c>
      <c r="C48" s="100" t="s">
        <v>22</v>
      </c>
      <c r="D48" s="140" t="s">
        <v>23</v>
      </c>
      <c r="E48" s="102">
        <v>9086</v>
      </c>
      <c r="F48" s="371">
        <v>9086</v>
      </c>
      <c r="G48" s="371">
        <v>9086</v>
      </c>
      <c r="H48" s="899">
        <v>0</v>
      </c>
      <c r="I48" s="102"/>
      <c r="J48" s="371"/>
      <c r="K48" s="842"/>
      <c r="L48" s="842"/>
      <c r="M48" s="122">
        <v>9086</v>
      </c>
      <c r="N48" s="373">
        <v>9086</v>
      </c>
      <c r="O48" s="371">
        <f aca="true" t="shared" si="6" ref="O48:O59">SUM(G48,K48)</f>
        <v>9086</v>
      </c>
      <c r="P48" s="868">
        <f aca="true" t="shared" si="7" ref="P48:P60">SUM(H48,L48)</f>
        <v>0</v>
      </c>
    </row>
    <row r="49" spans="1:16" s="261" customFormat="1" ht="12.75">
      <c r="A49" s="409"/>
      <c r="B49" s="112" t="s">
        <v>13</v>
      </c>
      <c r="C49" s="100">
        <v>637016</v>
      </c>
      <c r="D49" s="144" t="s">
        <v>31</v>
      </c>
      <c r="E49" s="102">
        <v>67</v>
      </c>
      <c r="F49" s="371">
        <v>67</v>
      </c>
      <c r="G49" s="371">
        <v>67</v>
      </c>
      <c r="H49" s="899">
        <v>0</v>
      </c>
      <c r="I49" s="102"/>
      <c r="J49" s="371"/>
      <c r="K49" s="842"/>
      <c r="L49" s="842"/>
      <c r="M49" s="122">
        <v>67</v>
      </c>
      <c r="N49" s="373">
        <v>67</v>
      </c>
      <c r="O49" s="371">
        <f t="shared" si="6"/>
        <v>67</v>
      </c>
      <c r="P49" s="868">
        <f t="shared" si="7"/>
        <v>0</v>
      </c>
    </row>
    <row r="50" spans="1:16" s="261" customFormat="1" ht="12.75">
      <c r="A50" s="409"/>
      <c r="B50" s="112" t="s">
        <v>13</v>
      </c>
      <c r="C50" s="100">
        <v>637014</v>
      </c>
      <c r="D50" s="144" t="s">
        <v>485</v>
      </c>
      <c r="E50" s="102">
        <v>497</v>
      </c>
      <c r="F50" s="371">
        <v>497</v>
      </c>
      <c r="G50" s="371">
        <v>497</v>
      </c>
      <c r="H50" s="899">
        <v>0</v>
      </c>
      <c r="I50" s="102"/>
      <c r="J50" s="371"/>
      <c r="K50" s="842"/>
      <c r="L50" s="842"/>
      <c r="M50" s="122">
        <v>497</v>
      </c>
      <c r="N50" s="373">
        <v>497</v>
      </c>
      <c r="O50" s="371">
        <f t="shared" si="6"/>
        <v>497</v>
      </c>
      <c r="P50" s="868">
        <f t="shared" si="7"/>
        <v>0</v>
      </c>
    </row>
    <row r="51" spans="1:16" s="261" customFormat="1" ht="27" customHeight="1">
      <c r="A51" s="409"/>
      <c r="B51" s="112" t="s">
        <v>13</v>
      </c>
      <c r="C51" s="100">
        <v>631001</v>
      </c>
      <c r="D51" s="140" t="s">
        <v>33</v>
      </c>
      <c r="E51" s="102">
        <v>151</v>
      </c>
      <c r="F51" s="371">
        <v>151</v>
      </c>
      <c r="G51" s="371">
        <v>151</v>
      </c>
      <c r="H51" s="899">
        <v>0</v>
      </c>
      <c r="I51" s="102"/>
      <c r="J51" s="371"/>
      <c r="K51" s="842"/>
      <c r="L51" s="842"/>
      <c r="M51" s="122">
        <v>151</v>
      </c>
      <c r="N51" s="373">
        <v>151</v>
      </c>
      <c r="O51" s="371">
        <f t="shared" si="6"/>
        <v>151</v>
      </c>
      <c r="P51" s="868">
        <f t="shared" si="7"/>
        <v>0</v>
      </c>
    </row>
    <row r="52" spans="1:16" s="261" customFormat="1" ht="12.75">
      <c r="A52" s="409"/>
      <c r="B52" s="90" t="s">
        <v>13</v>
      </c>
      <c r="C52" s="100">
        <v>633002</v>
      </c>
      <c r="D52" s="144" t="s">
        <v>481</v>
      </c>
      <c r="E52" s="102">
        <v>1660</v>
      </c>
      <c r="F52" s="371">
        <v>1660</v>
      </c>
      <c r="G52" s="371">
        <v>1660</v>
      </c>
      <c r="H52" s="899">
        <v>0</v>
      </c>
      <c r="I52" s="102"/>
      <c r="J52" s="371"/>
      <c r="K52" s="842"/>
      <c r="L52" s="842"/>
      <c r="M52" s="122">
        <v>1660</v>
      </c>
      <c r="N52" s="373">
        <v>1660</v>
      </c>
      <c r="O52" s="371">
        <f t="shared" si="6"/>
        <v>1660</v>
      </c>
      <c r="P52" s="868">
        <f t="shared" si="7"/>
        <v>0</v>
      </c>
    </row>
    <row r="53" spans="1:16" s="261" customFormat="1" ht="27" customHeight="1">
      <c r="A53" s="409"/>
      <c r="B53" s="90" t="s">
        <v>13</v>
      </c>
      <c r="C53" s="100">
        <v>633006</v>
      </c>
      <c r="D53" s="140" t="s">
        <v>128</v>
      </c>
      <c r="E53" s="102">
        <v>4979</v>
      </c>
      <c r="F53" s="371">
        <v>4979</v>
      </c>
      <c r="G53" s="371">
        <v>4979</v>
      </c>
      <c r="H53" s="899">
        <v>0</v>
      </c>
      <c r="I53" s="102"/>
      <c r="J53" s="371"/>
      <c r="K53" s="842"/>
      <c r="L53" s="842"/>
      <c r="M53" s="122">
        <v>4979</v>
      </c>
      <c r="N53" s="373">
        <v>4979</v>
      </c>
      <c r="O53" s="371">
        <f t="shared" si="6"/>
        <v>4979</v>
      </c>
      <c r="P53" s="868">
        <f t="shared" si="7"/>
        <v>0</v>
      </c>
    </row>
    <row r="54" spans="1:16" s="261" customFormat="1" ht="12.75">
      <c r="A54" s="409"/>
      <c r="B54" s="90" t="s">
        <v>13</v>
      </c>
      <c r="C54" s="100">
        <v>633013</v>
      </c>
      <c r="D54" s="144" t="s">
        <v>129</v>
      </c>
      <c r="E54" s="102">
        <v>1600</v>
      </c>
      <c r="F54" s="371">
        <v>1600</v>
      </c>
      <c r="G54" s="371">
        <v>1600</v>
      </c>
      <c r="H54" s="899">
        <v>0</v>
      </c>
      <c r="I54" s="102"/>
      <c r="J54" s="371"/>
      <c r="K54" s="842"/>
      <c r="L54" s="842"/>
      <c r="M54" s="122">
        <v>1600</v>
      </c>
      <c r="N54" s="373">
        <v>1600</v>
      </c>
      <c r="O54" s="371">
        <f t="shared" si="6"/>
        <v>1600</v>
      </c>
      <c r="P54" s="868">
        <f t="shared" si="7"/>
        <v>0</v>
      </c>
    </row>
    <row r="55" spans="1:16" ht="26.25" customHeight="1">
      <c r="A55" s="409"/>
      <c r="B55" s="90" t="s">
        <v>13</v>
      </c>
      <c r="C55" s="100">
        <v>635002</v>
      </c>
      <c r="D55" s="140" t="s">
        <v>130</v>
      </c>
      <c r="E55" s="102">
        <v>4979</v>
      </c>
      <c r="F55" s="371">
        <v>4979</v>
      </c>
      <c r="G55" s="371">
        <v>4979</v>
      </c>
      <c r="H55" s="899">
        <v>0</v>
      </c>
      <c r="I55" s="102"/>
      <c r="J55" s="371"/>
      <c r="K55" s="842"/>
      <c r="L55" s="842"/>
      <c r="M55" s="122">
        <v>4979</v>
      </c>
      <c r="N55" s="373">
        <v>4979</v>
      </c>
      <c r="O55" s="371">
        <f t="shared" si="6"/>
        <v>4979</v>
      </c>
      <c r="P55" s="868">
        <f t="shared" si="7"/>
        <v>0</v>
      </c>
    </row>
    <row r="56" spans="1:16" s="261" customFormat="1" ht="25.5" customHeight="1">
      <c r="A56" s="409"/>
      <c r="B56" s="90" t="s">
        <v>13</v>
      </c>
      <c r="C56" s="100">
        <v>635002</v>
      </c>
      <c r="D56" s="140" t="s">
        <v>131</v>
      </c>
      <c r="E56" s="102">
        <v>1506</v>
      </c>
      <c r="F56" s="371">
        <v>1506</v>
      </c>
      <c r="G56" s="371">
        <v>1506</v>
      </c>
      <c r="H56" s="899">
        <v>0</v>
      </c>
      <c r="I56" s="102"/>
      <c r="J56" s="371"/>
      <c r="K56" s="842"/>
      <c r="L56" s="842"/>
      <c r="M56" s="122">
        <v>1506</v>
      </c>
      <c r="N56" s="373">
        <v>1506</v>
      </c>
      <c r="O56" s="371">
        <f t="shared" si="6"/>
        <v>1506</v>
      </c>
      <c r="P56" s="868">
        <f t="shared" si="7"/>
        <v>0</v>
      </c>
    </row>
    <row r="57" spans="1:16" ht="24" customHeight="1">
      <c r="A57" s="409"/>
      <c r="B57" s="90" t="s">
        <v>13</v>
      </c>
      <c r="C57" s="100">
        <v>636002</v>
      </c>
      <c r="D57" s="140" t="s">
        <v>132</v>
      </c>
      <c r="E57" s="102">
        <v>1726</v>
      </c>
      <c r="F57" s="371">
        <v>1726</v>
      </c>
      <c r="G57" s="371">
        <v>1726</v>
      </c>
      <c r="H57" s="899">
        <v>0</v>
      </c>
      <c r="I57" s="102"/>
      <c r="J57" s="371"/>
      <c r="K57" s="842"/>
      <c r="L57" s="842"/>
      <c r="M57" s="122">
        <v>1726</v>
      </c>
      <c r="N57" s="373">
        <v>1726</v>
      </c>
      <c r="O57" s="371">
        <f t="shared" si="6"/>
        <v>1726</v>
      </c>
      <c r="P57" s="868">
        <f t="shared" si="7"/>
        <v>0</v>
      </c>
    </row>
    <row r="58" spans="1:16" ht="15" customHeight="1">
      <c r="A58" s="409"/>
      <c r="B58" s="90" t="s">
        <v>159</v>
      </c>
      <c r="C58" s="100">
        <v>642015</v>
      </c>
      <c r="D58" s="140" t="s">
        <v>438</v>
      </c>
      <c r="E58" s="102">
        <v>0</v>
      </c>
      <c r="F58" s="371">
        <v>0</v>
      </c>
      <c r="G58" s="371">
        <v>0</v>
      </c>
      <c r="H58" s="899">
        <v>0</v>
      </c>
      <c r="I58" s="102"/>
      <c r="J58" s="371"/>
      <c r="K58" s="842"/>
      <c r="L58" s="842"/>
      <c r="M58" s="122">
        <v>0</v>
      </c>
      <c r="N58" s="373">
        <v>0</v>
      </c>
      <c r="O58" s="371">
        <f t="shared" si="6"/>
        <v>0</v>
      </c>
      <c r="P58" s="868">
        <f t="shared" si="7"/>
        <v>0</v>
      </c>
    </row>
    <row r="59" spans="1:16" s="261" customFormat="1" ht="25.5" customHeight="1">
      <c r="A59" s="409"/>
      <c r="B59" s="90" t="s">
        <v>13</v>
      </c>
      <c r="C59" s="100">
        <v>713002</v>
      </c>
      <c r="D59" s="140" t="s">
        <v>713</v>
      </c>
      <c r="E59" s="102"/>
      <c r="F59" s="371"/>
      <c r="G59" s="371"/>
      <c r="H59" s="899">
        <v>0</v>
      </c>
      <c r="I59" s="102">
        <v>6025</v>
      </c>
      <c r="J59" s="371">
        <v>6025</v>
      </c>
      <c r="K59" s="842">
        <v>6025</v>
      </c>
      <c r="L59" s="906">
        <v>0</v>
      </c>
      <c r="M59" s="122">
        <v>6025</v>
      </c>
      <c r="N59" s="373">
        <v>6025</v>
      </c>
      <c r="O59" s="371">
        <f t="shared" si="6"/>
        <v>6025</v>
      </c>
      <c r="P59" s="868">
        <f t="shared" si="7"/>
        <v>0</v>
      </c>
    </row>
    <row r="60" spans="1:16" s="261" customFormat="1" ht="40.5" customHeight="1">
      <c r="A60" s="1158"/>
      <c r="B60" s="1159" t="s">
        <v>13</v>
      </c>
      <c r="C60" s="1160">
        <v>717001</v>
      </c>
      <c r="D60" s="1148" t="s">
        <v>631</v>
      </c>
      <c r="E60" s="108"/>
      <c r="F60" s="671"/>
      <c r="G60" s="671"/>
      <c r="H60" s="1162">
        <v>0</v>
      </c>
      <c r="I60" s="1297">
        <v>0</v>
      </c>
      <c r="J60" s="671">
        <v>26555</v>
      </c>
      <c r="K60" s="1106">
        <v>6555</v>
      </c>
      <c r="L60" s="1296">
        <v>-20000</v>
      </c>
      <c r="M60" s="307">
        <v>0</v>
      </c>
      <c r="N60" s="672">
        <v>26555</v>
      </c>
      <c r="O60" s="671">
        <f aca="true" t="shared" si="8" ref="O60:O80">SUM(G60,K60)</f>
        <v>6555</v>
      </c>
      <c r="P60" s="1163">
        <f t="shared" si="7"/>
        <v>-20000</v>
      </c>
    </row>
    <row r="61" spans="1:16" ht="15">
      <c r="A61" s="350" t="s">
        <v>133</v>
      </c>
      <c r="B61" s="1515" t="s">
        <v>134</v>
      </c>
      <c r="C61" s="1524"/>
      <c r="D61" s="1525"/>
      <c r="E61" s="97">
        <f aca="true" t="shared" si="9" ref="E61:J61">SUM(E62:E73)</f>
        <v>30457</v>
      </c>
      <c r="F61" s="370">
        <f t="shared" si="9"/>
        <v>27812</v>
      </c>
      <c r="G61" s="370">
        <f>SUM(G62:G73)</f>
        <v>27812</v>
      </c>
      <c r="H61" s="399">
        <f t="shared" si="9"/>
        <v>0</v>
      </c>
      <c r="I61" s="195">
        <f t="shared" si="9"/>
        <v>0</v>
      </c>
      <c r="J61" s="370">
        <f t="shared" si="9"/>
        <v>0</v>
      </c>
      <c r="K61" s="852">
        <v>0</v>
      </c>
      <c r="L61" s="852">
        <f>SUM(L62:L73)</f>
        <v>0</v>
      </c>
      <c r="M61" s="110">
        <f>SUM(M62:M73)</f>
        <v>30457</v>
      </c>
      <c r="N61" s="372">
        <f>SUM(N62:N73)</f>
        <v>27812</v>
      </c>
      <c r="O61" s="370">
        <f t="shared" si="8"/>
        <v>27812</v>
      </c>
      <c r="P61" s="846">
        <f>SUM(P62:P73)</f>
        <v>0</v>
      </c>
    </row>
    <row r="62" spans="1:16" s="261" customFormat="1" ht="25.5" customHeight="1">
      <c r="A62" s="409"/>
      <c r="B62" s="112" t="s">
        <v>13</v>
      </c>
      <c r="C62" s="100" t="s">
        <v>22</v>
      </c>
      <c r="D62" s="140" t="s">
        <v>23</v>
      </c>
      <c r="E62" s="102">
        <v>5431</v>
      </c>
      <c r="F62" s="371">
        <v>5431</v>
      </c>
      <c r="G62" s="371">
        <v>5431</v>
      </c>
      <c r="H62" s="899">
        <v>0</v>
      </c>
      <c r="I62" s="102"/>
      <c r="J62" s="371"/>
      <c r="K62" s="842"/>
      <c r="L62" s="842"/>
      <c r="M62" s="122">
        <v>5431</v>
      </c>
      <c r="N62" s="373">
        <v>5431</v>
      </c>
      <c r="O62" s="371">
        <f t="shared" si="8"/>
        <v>5431</v>
      </c>
      <c r="P62" s="868">
        <f aca="true" t="shared" si="10" ref="P62:P73">SUM(H62,L62)</f>
        <v>0</v>
      </c>
    </row>
    <row r="63" spans="1:16" s="261" customFormat="1" ht="12.75">
      <c r="A63" s="409"/>
      <c r="B63" s="112" t="s">
        <v>13</v>
      </c>
      <c r="C63" s="100">
        <v>637016</v>
      </c>
      <c r="D63" s="144" t="s">
        <v>31</v>
      </c>
      <c r="E63" s="102">
        <v>34</v>
      </c>
      <c r="F63" s="371">
        <v>34</v>
      </c>
      <c r="G63" s="371">
        <v>34</v>
      </c>
      <c r="H63" s="899">
        <v>0</v>
      </c>
      <c r="I63" s="196"/>
      <c r="J63" s="371"/>
      <c r="K63" s="842"/>
      <c r="L63" s="842"/>
      <c r="M63" s="122">
        <v>34</v>
      </c>
      <c r="N63" s="373">
        <v>34</v>
      </c>
      <c r="O63" s="371">
        <f t="shared" si="8"/>
        <v>34</v>
      </c>
      <c r="P63" s="868">
        <f t="shared" si="10"/>
        <v>0</v>
      </c>
    </row>
    <row r="64" spans="1:16" s="261" customFormat="1" ht="12.75">
      <c r="A64" s="409"/>
      <c r="B64" s="112" t="s">
        <v>13</v>
      </c>
      <c r="C64" s="100">
        <v>637014</v>
      </c>
      <c r="D64" s="144" t="s">
        <v>485</v>
      </c>
      <c r="E64" s="102">
        <v>249</v>
      </c>
      <c r="F64" s="371">
        <v>249</v>
      </c>
      <c r="G64" s="371">
        <v>249</v>
      </c>
      <c r="H64" s="899">
        <v>0</v>
      </c>
      <c r="I64" s="102"/>
      <c r="J64" s="371"/>
      <c r="K64" s="842"/>
      <c r="L64" s="842"/>
      <c r="M64" s="122">
        <v>249</v>
      </c>
      <c r="N64" s="373">
        <v>249</v>
      </c>
      <c r="O64" s="371">
        <f t="shared" si="8"/>
        <v>249</v>
      </c>
      <c r="P64" s="868">
        <f t="shared" si="10"/>
        <v>0</v>
      </c>
    </row>
    <row r="65" spans="1:16" ht="24" customHeight="1">
      <c r="A65" s="409"/>
      <c r="B65" s="112" t="s">
        <v>13</v>
      </c>
      <c r="C65" s="100">
        <v>634006</v>
      </c>
      <c r="D65" s="140" t="s">
        <v>113</v>
      </c>
      <c r="E65" s="102">
        <v>100</v>
      </c>
      <c r="F65" s="371">
        <v>100</v>
      </c>
      <c r="G65" s="371">
        <v>100</v>
      </c>
      <c r="H65" s="899">
        <v>0</v>
      </c>
      <c r="I65" s="196"/>
      <c r="J65" s="371"/>
      <c r="K65" s="842"/>
      <c r="L65" s="842"/>
      <c r="M65" s="122">
        <v>100</v>
      </c>
      <c r="N65" s="373">
        <v>100</v>
      </c>
      <c r="O65" s="371">
        <f t="shared" si="8"/>
        <v>100</v>
      </c>
      <c r="P65" s="868">
        <f t="shared" si="10"/>
        <v>0</v>
      </c>
    </row>
    <row r="66" spans="1:16" ht="24" customHeight="1">
      <c r="A66" s="411"/>
      <c r="B66" s="90" t="s">
        <v>13</v>
      </c>
      <c r="C66" s="192">
        <v>634001</v>
      </c>
      <c r="D66" s="107" t="s">
        <v>443</v>
      </c>
      <c r="E66" s="102">
        <v>5975</v>
      </c>
      <c r="F66" s="371">
        <v>5975</v>
      </c>
      <c r="G66" s="371">
        <v>5975</v>
      </c>
      <c r="H66" s="899">
        <v>0</v>
      </c>
      <c r="I66" s="194"/>
      <c r="J66" s="193"/>
      <c r="K66" s="842"/>
      <c r="L66" s="842"/>
      <c r="M66" s="218">
        <v>5975</v>
      </c>
      <c r="N66" s="398">
        <v>5975</v>
      </c>
      <c r="O66" s="371">
        <f t="shared" si="8"/>
        <v>5975</v>
      </c>
      <c r="P66" s="868">
        <f t="shared" si="10"/>
        <v>0</v>
      </c>
    </row>
    <row r="67" spans="1:16" ht="24" customHeight="1">
      <c r="A67" s="412"/>
      <c r="B67" s="160" t="s">
        <v>13</v>
      </c>
      <c r="C67" s="304">
        <v>634001</v>
      </c>
      <c r="D67" s="305" t="s">
        <v>667</v>
      </c>
      <c r="E67" s="178">
        <v>0</v>
      </c>
      <c r="F67" s="395">
        <v>800</v>
      </c>
      <c r="G67" s="371">
        <v>800</v>
      </c>
      <c r="H67" s="899">
        <v>0</v>
      </c>
      <c r="I67" s="306"/>
      <c r="J67" s="396"/>
      <c r="K67" s="908"/>
      <c r="L67" s="908"/>
      <c r="M67" s="178">
        <v>0</v>
      </c>
      <c r="N67" s="395">
        <v>800</v>
      </c>
      <c r="O67" s="371">
        <f t="shared" si="8"/>
        <v>800</v>
      </c>
      <c r="P67" s="868">
        <f t="shared" si="10"/>
        <v>0</v>
      </c>
    </row>
    <row r="68" spans="1:16" ht="26.25" customHeight="1">
      <c r="A68" s="411"/>
      <c r="B68" s="90" t="s">
        <v>13</v>
      </c>
      <c r="C68" s="192">
        <v>634002</v>
      </c>
      <c r="D68" s="107" t="s">
        <v>136</v>
      </c>
      <c r="E68" s="178">
        <v>2656</v>
      </c>
      <c r="F68" s="395">
        <v>2656</v>
      </c>
      <c r="G68" s="371">
        <v>2656</v>
      </c>
      <c r="H68" s="899">
        <v>0</v>
      </c>
      <c r="I68" s="181"/>
      <c r="J68" s="193"/>
      <c r="K68" s="842"/>
      <c r="L68" s="842"/>
      <c r="M68" s="218">
        <v>2656</v>
      </c>
      <c r="N68" s="398">
        <v>2656</v>
      </c>
      <c r="O68" s="371">
        <f t="shared" si="8"/>
        <v>2656</v>
      </c>
      <c r="P68" s="868">
        <f t="shared" si="10"/>
        <v>0</v>
      </c>
    </row>
    <row r="69" spans="1:16" ht="24.75" customHeight="1">
      <c r="A69" s="411"/>
      <c r="B69" s="90" t="s">
        <v>13</v>
      </c>
      <c r="C69" s="100">
        <v>634003</v>
      </c>
      <c r="D69" s="107" t="s">
        <v>137</v>
      </c>
      <c r="E69" s="178">
        <v>4979</v>
      </c>
      <c r="F69" s="395">
        <v>4979</v>
      </c>
      <c r="G69" s="371">
        <v>4979</v>
      </c>
      <c r="H69" s="899">
        <v>0</v>
      </c>
      <c r="I69" s="194"/>
      <c r="J69" s="193"/>
      <c r="K69" s="842"/>
      <c r="L69" s="842"/>
      <c r="M69" s="306">
        <v>4979</v>
      </c>
      <c r="N69" s="396">
        <v>4979</v>
      </c>
      <c r="O69" s="371">
        <f t="shared" si="8"/>
        <v>4979</v>
      </c>
      <c r="P69" s="868">
        <f t="shared" si="10"/>
        <v>0</v>
      </c>
    </row>
    <row r="70" spans="1:16" s="261" customFormat="1" ht="15.75" customHeight="1">
      <c r="A70" s="391"/>
      <c r="B70" s="90" t="s">
        <v>13</v>
      </c>
      <c r="C70" s="100">
        <v>634003</v>
      </c>
      <c r="D70" s="193" t="s">
        <v>138</v>
      </c>
      <c r="E70" s="178">
        <v>5779</v>
      </c>
      <c r="F70" s="395">
        <v>3059</v>
      </c>
      <c r="G70" s="371">
        <v>3059</v>
      </c>
      <c r="H70" s="899">
        <v>0</v>
      </c>
      <c r="I70" s="181"/>
      <c r="J70" s="193"/>
      <c r="K70" s="842"/>
      <c r="L70" s="842"/>
      <c r="M70" s="306">
        <v>5779</v>
      </c>
      <c r="N70" s="396">
        <v>3059</v>
      </c>
      <c r="O70" s="371">
        <f t="shared" si="8"/>
        <v>3059</v>
      </c>
      <c r="P70" s="868">
        <f t="shared" si="10"/>
        <v>0</v>
      </c>
    </row>
    <row r="71" spans="1:16" s="261" customFormat="1" ht="14.25" customHeight="1">
      <c r="A71" s="415"/>
      <c r="B71" s="197" t="s">
        <v>13</v>
      </c>
      <c r="C71" s="132">
        <v>634005</v>
      </c>
      <c r="D71" s="199" t="s">
        <v>139</v>
      </c>
      <c r="E71" s="1108">
        <v>301</v>
      </c>
      <c r="F71" s="727">
        <v>301</v>
      </c>
      <c r="G71" s="371">
        <v>301</v>
      </c>
      <c r="H71" s="899">
        <v>0</v>
      </c>
      <c r="I71" s="194"/>
      <c r="J71" s="199"/>
      <c r="K71" s="842"/>
      <c r="L71" s="909"/>
      <c r="M71" s="416">
        <v>301</v>
      </c>
      <c r="N71" s="199">
        <v>301</v>
      </c>
      <c r="O71" s="371">
        <f t="shared" si="8"/>
        <v>301</v>
      </c>
      <c r="P71" s="868">
        <f t="shared" si="10"/>
        <v>0</v>
      </c>
    </row>
    <row r="72" spans="1:16" s="261" customFormat="1" ht="15" customHeight="1">
      <c r="A72" s="391"/>
      <c r="B72" s="417" t="s">
        <v>13</v>
      </c>
      <c r="C72" s="100">
        <v>637012</v>
      </c>
      <c r="D72" s="193" t="s">
        <v>140</v>
      </c>
      <c r="E72" s="178">
        <v>4500</v>
      </c>
      <c r="F72" s="395">
        <v>3775</v>
      </c>
      <c r="G72" s="371">
        <v>3775</v>
      </c>
      <c r="H72" s="899">
        <v>0</v>
      </c>
      <c r="I72" s="181"/>
      <c r="J72" s="199"/>
      <c r="K72" s="842"/>
      <c r="L72" s="909"/>
      <c r="M72" s="1116">
        <v>4500</v>
      </c>
      <c r="N72" s="1117">
        <v>3775</v>
      </c>
      <c r="O72" s="371">
        <f t="shared" si="8"/>
        <v>3775</v>
      </c>
      <c r="P72" s="868">
        <f t="shared" si="10"/>
        <v>0</v>
      </c>
    </row>
    <row r="73" spans="1:16" s="261" customFormat="1" ht="14.25" customHeight="1">
      <c r="A73" s="391"/>
      <c r="B73" s="417" t="s">
        <v>141</v>
      </c>
      <c r="C73" s="145">
        <v>634003</v>
      </c>
      <c r="D73" s="193" t="s">
        <v>722</v>
      </c>
      <c r="E73" s="102">
        <v>453</v>
      </c>
      <c r="F73" s="371">
        <v>453</v>
      </c>
      <c r="G73" s="371">
        <v>453</v>
      </c>
      <c r="H73" s="899">
        <v>0</v>
      </c>
      <c r="I73" s="194"/>
      <c r="J73" s="193"/>
      <c r="K73" s="842"/>
      <c r="L73" s="842"/>
      <c r="M73" s="194">
        <v>453</v>
      </c>
      <c r="N73" s="193">
        <v>453</v>
      </c>
      <c r="O73" s="371">
        <f t="shared" si="8"/>
        <v>453</v>
      </c>
      <c r="P73" s="868">
        <f t="shared" si="10"/>
        <v>0</v>
      </c>
    </row>
    <row r="74" spans="1:16" ht="15" customHeight="1">
      <c r="A74" s="383" t="s">
        <v>142</v>
      </c>
      <c r="B74" s="1512" t="s">
        <v>143</v>
      </c>
      <c r="C74" s="1513"/>
      <c r="D74" s="1514"/>
      <c r="E74" s="129">
        <v>16597</v>
      </c>
      <c r="F74" s="399">
        <f>SUM(F75)</f>
        <v>42768</v>
      </c>
      <c r="G74" s="370">
        <f>SUM(G75)</f>
        <v>42768</v>
      </c>
      <c r="H74" s="399">
        <f>SUM(H75)</f>
        <v>0</v>
      </c>
      <c r="I74" s="129"/>
      <c r="J74" s="399"/>
      <c r="K74" s="852">
        <f>SUM(K75:K75)</f>
        <v>0</v>
      </c>
      <c r="L74" s="904">
        <f>SUM(L75:L75)</f>
        <v>0</v>
      </c>
      <c r="M74" s="130">
        <v>16597</v>
      </c>
      <c r="N74" s="397">
        <f>SUM(N75)</f>
        <v>42768</v>
      </c>
      <c r="O74" s="370">
        <f t="shared" si="8"/>
        <v>42768</v>
      </c>
      <c r="P74" s="898">
        <v>0</v>
      </c>
    </row>
    <row r="75" spans="1:16" ht="27.75" customHeight="1">
      <c r="A75" s="1468"/>
      <c r="B75" s="1469"/>
      <c r="C75" s="304">
        <v>644</v>
      </c>
      <c r="D75" s="1470" t="s">
        <v>685</v>
      </c>
      <c r="E75" s="178">
        <v>16597</v>
      </c>
      <c r="F75" s="395">
        <v>42768</v>
      </c>
      <c r="G75" s="395">
        <v>42768</v>
      </c>
      <c r="H75" s="1471">
        <v>0</v>
      </c>
      <c r="I75" s="1472"/>
      <c r="J75" s="395"/>
      <c r="K75" s="903">
        <v>0</v>
      </c>
      <c r="L75" s="903">
        <v>0</v>
      </c>
      <c r="M75" s="182">
        <v>16597</v>
      </c>
      <c r="N75" s="374">
        <v>42768</v>
      </c>
      <c r="O75" s="395">
        <f t="shared" si="8"/>
        <v>42768</v>
      </c>
      <c r="P75" s="1122">
        <f>SUM(H75,L75)</f>
        <v>0</v>
      </c>
    </row>
    <row r="76" spans="1:16" ht="16.5" customHeight="1">
      <c r="A76" s="390" t="s">
        <v>525</v>
      </c>
      <c r="B76" s="1515" t="s">
        <v>205</v>
      </c>
      <c r="C76" s="1524"/>
      <c r="D76" s="1525"/>
      <c r="E76" s="129"/>
      <c r="F76" s="399"/>
      <c r="G76" s="399"/>
      <c r="H76" s="399"/>
      <c r="I76" s="129">
        <v>160335</v>
      </c>
      <c r="J76" s="399">
        <v>160355</v>
      </c>
      <c r="K76" s="399">
        <f>SUM(K77)</f>
        <v>160355</v>
      </c>
      <c r="L76" s="904">
        <f>SUM(L77)</f>
        <v>0</v>
      </c>
      <c r="M76" s="129">
        <v>160335</v>
      </c>
      <c r="N76" s="399">
        <v>160355</v>
      </c>
      <c r="O76" s="370">
        <f t="shared" si="8"/>
        <v>160355</v>
      </c>
      <c r="P76" s="898">
        <f>SUM(P77)</f>
        <v>0</v>
      </c>
    </row>
    <row r="77" spans="1:16" ht="15" customHeight="1">
      <c r="A77" s="386" t="s">
        <v>525</v>
      </c>
      <c r="B77" s="116"/>
      <c r="C77" s="115"/>
      <c r="D77" s="124" t="s">
        <v>526</v>
      </c>
      <c r="E77" s="118"/>
      <c r="F77" s="394"/>
      <c r="G77" s="394"/>
      <c r="H77" s="478"/>
      <c r="I77" s="118">
        <f aca="true" t="shared" si="11" ref="I77:N77">SUM(I78:I80)</f>
        <v>160335</v>
      </c>
      <c r="J77" s="394">
        <f t="shared" si="11"/>
        <v>160355</v>
      </c>
      <c r="K77" s="394">
        <f t="shared" si="11"/>
        <v>160355</v>
      </c>
      <c r="L77" s="910">
        <f>SUM(L78:L80)</f>
        <v>0</v>
      </c>
      <c r="M77" s="120">
        <f t="shared" si="11"/>
        <v>160335</v>
      </c>
      <c r="N77" s="375">
        <f t="shared" si="11"/>
        <v>160355</v>
      </c>
      <c r="O77" s="394">
        <f t="shared" si="8"/>
        <v>160355</v>
      </c>
      <c r="P77" s="869">
        <f>SUM(P78:P80)</f>
        <v>0</v>
      </c>
    </row>
    <row r="78" spans="1:16" s="261" customFormat="1" ht="14.25" customHeight="1">
      <c r="A78" s="418"/>
      <c r="B78" s="419" t="s">
        <v>13</v>
      </c>
      <c r="C78" s="132">
        <v>713</v>
      </c>
      <c r="D78" s="199" t="s">
        <v>527</v>
      </c>
      <c r="E78" s="200"/>
      <c r="F78" s="421"/>
      <c r="G78" s="371"/>
      <c r="H78" s="899"/>
      <c r="I78" s="1109">
        <v>152317.25</v>
      </c>
      <c r="J78" s="1098">
        <v>152337</v>
      </c>
      <c r="K78" s="395">
        <v>152337</v>
      </c>
      <c r="L78" s="1110">
        <v>0</v>
      </c>
      <c r="M78" s="1111">
        <v>152317.25</v>
      </c>
      <c r="N78" s="727">
        <v>152337</v>
      </c>
      <c r="O78" s="371">
        <f t="shared" si="8"/>
        <v>152337</v>
      </c>
      <c r="P78" s="868">
        <f>SUM(H78,L78)</f>
        <v>0</v>
      </c>
    </row>
    <row r="79" spans="1:16" s="261" customFormat="1" ht="25.5" customHeight="1">
      <c r="A79" s="418"/>
      <c r="B79" s="680" t="s">
        <v>13</v>
      </c>
      <c r="C79" s="132">
        <v>713</v>
      </c>
      <c r="D79" s="681" t="s">
        <v>528</v>
      </c>
      <c r="E79" s="200"/>
      <c r="F79" s="421"/>
      <c r="G79" s="421"/>
      <c r="H79" s="899"/>
      <c r="I79" s="1112">
        <v>0</v>
      </c>
      <c r="J79" s="1098">
        <v>8018</v>
      </c>
      <c r="K79" s="727">
        <v>8018</v>
      </c>
      <c r="L79" s="1110">
        <v>0</v>
      </c>
      <c r="M79" s="1111">
        <v>0</v>
      </c>
      <c r="N79" s="727">
        <v>8018</v>
      </c>
      <c r="O79" s="371">
        <f t="shared" si="8"/>
        <v>8018</v>
      </c>
      <c r="P79" s="868">
        <f>SUM(H79,L79)</f>
        <v>0</v>
      </c>
    </row>
    <row r="80" spans="1:16" s="261" customFormat="1" ht="28.5" customHeight="1" thickBot="1">
      <c r="A80" s="420"/>
      <c r="B80" s="201" t="s">
        <v>200</v>
      </c>
      <c r="C80" s="202">
        <v>713</v>
      </c>
      <c r="D80" s="203" t="s">
        <v>528</v>
      </c>
      <c r="E80" s="184"/>
      <c r="F80" s="406"/>
      <c r="G80" s="406"/>
      <c r="H80" s="855"/>
      <c r="I80" s="1113">
        <v>8017.75</v>
      </c>
      <c r="J80" s="1114">
        <v>0</v>
      </c>
      <c r="K80" s="1114">
        <v>0</v>
      </c>
      <c r="L80" s="1115">
        <v>0</v>
      </c>
      <c r="M80" s="1113">
        <v>8017.75</v>
      </c>
      <c r="N80" s="1114">
        <v>0</v>
      </c>
      <c r="O80" s="479">
        <f t="shared" si="8"/>
        <v>0</v>
      </c>
      <c r="P80" s="913">
        <f>SUM(H80,L80)</f>
        <v>0</v>
      </c>
    </row>
    <row r="81" spans="1:15" ht="12.75">
      <c r="A81" s="204"/>
      <c r="B81" s="205"/>
      <c r="C81" s="205"/>
      <c r="D81" s="206"/>
      <c r="E81" s="207"/>
      <c r="F81" s="208"/>
      <c r="G81" s="837"/>
      <c r="H81" s="837"/>
      <c r="I81" s="206"/>
      <c r="J81" s="206"/>
      <c r="K81" s="840"/>
      <c r="L81" s="840"/>
      <c r="M81" s="205"/>
      <c r="N81" s="205"/>
      <c r="O81" s="837"/>
    </row>
    <row r="82" spans="1:15" ht="12.75">
      <c r="A82" s="210"/>
      <c r="B82" s="211"/>
      <c r="C82" s="212"/>
      <c r="D82" s="213"/>
      <c r="E82" s="214"/>
      <c r="F82" s="214"/>
      <c r="G82" s="838"/>
      <c r="H82" s="838"/>
      <c r="I82" s="214"/>
      <c r="J82" s="214"/>
      <c r="K82" s="838"/>
      <c r="L82" s="838"/>
      <c r="M82" s="214"/>
      <c r="N82" s="214"/>
      <c r="O82" s="838"/>
    </row>
    <row r="83" spans="1:15" ht="12.75">
      <c r="A83" s="210"/>
      <c r="B83" s="211"/>
      <c r="C83" s="212"/>
      <c r="D83" s="213"/>
      <c r="E83" s="214"/>
      <c r="F83" s="422"/>
      <c r="G83" s="838"/>
      <c r="H83" s="838"/>
      <c r="I83" s="215"/>
      <c r="J83" s="423"/>
      <c r="K83" s="839"/>
      <c r="L83" s="839"/>
      <c r="M83" s="216"/>
      <c r="N83" s="425"/>
      <c r="O83" s="838"/>
    </row>
    <row r="84" spans="1:15" ht="12.75">
      <c r="A84" s="204"/>
      <c r="B84" s="205"/>
      <c r="C84" s="205"/>
      <c r="D84" s="206"/>
      <c r="E84" s="207"/>
      <c r="F84" s="208"/>
      <c r="G84" s="837"/>
      <c r="H84" s="837"/>
      <c r="I84" s="206"/>
      <c r="J84" s="206"/>
      <c r="K84" s="840"/>
      <c r="L84" s="840"/>
      <c r="M84" s="205"/>
      <c r="N84" s="205"/>
      <c r="O84" s="837"/>
    </row>
  </sheetData>
  <sheetProtection/>
  <mergeCells count="24">
    <mergeCell ref="H6:H7"/>
    <mergeCell ref="K6:K7"/>
    <mergeCell ref="J6:J7"/>
    <mergeCell ref="N6:N7"/>
    <mergeCell ref="M6:M7"/>
    <mergeCell ref="I6:I7"/>
    <mergeCell ref="F6:F7"/>
    <mergeCell ref="L6:L7"/>
    <mergeCell ref="A3:P3"/>
    <mergeCell ref="E4:L4"/>
    <mergeCell ref="E5:H5"/>
    <mergeCell ref="I5:L5"/>
    <mergeCell ref="M4:P5"/>
    <mergeCell ref="O6:O7"/>
    <mergeCell ref="P6:P7"/>
    <mergeCell ref="G6:G7"/>
    <mergeCell ref="B76:D76"/>
    <mergeCell ref="B47:D47"/>
    <mergeCell ref="B74:D74"/>
    <mergeCell ref="E6:E7"/>
    <mergeCell ref="B61:D61"/>
    <mergeCell ref="B45:D45"/>
    <mergeCell ref="B14:D14"/>
    <mergeCell ref="B18:D1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SheetLayoutView="100" zoomScalePageLayoutView="0" workbookViewId="0" topLeftCell="C36">
      <selection activeCell="P34" sqref="P34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7.57421875" style="0" customWidth="1"/>
    <col min="4" max="4" width="27.421875" style="0" customWidth="1"/>
    <col min="5" max="5" width="10.7109375" style="0" customWidth="1"/>
    <col min="6" max="6" width="10.7109375" style="359" customWidth="1"/>
    <col min="7" max="8" width="10.7109375" style="5" customWidth="1"/>
    <col min="9" max="9" width="10.7109375" style="0" customWidth="1"/>
    <col min="10" max="10" width="10.7109375" style="359" customWidth="1"/>
    <col min="11" max="12" width="10.7109375" style="5" customWidth="1"/>
    <col min="13" max="13" width="10.7109375" style="0" customWidth="1"/>
    <col min="14" max="14" width="10.7109375" style="359" customWidth="1"/>
    <col min="15" max="16" width="10.7109375" style="5" customWidth="1"/>
  </cols>
  <sheetData>
    <row r="1" spans="1:6" ht="18.75">
      <c r="A1" s="1" t="s">
        <v>146</v>
      </c>
      <c r="B1" s="2"/>
      <c r="C1" s="2"/>
      <c r="D1" s="2"/>
      <c r="E1" s="2"/>
      <c r="F1" s="360"/>
    </row>
    <row r="2" spans="1:6" ht="13.5" thickBot="1">
      <c r="A2" s="6"/>
      <c r="F2" s="360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7"/>
      <c r="E4" s="1482" t="s">
        <v>1</v>
      </c>
      <c r="F4" s="1483"/>
      <c r="G4" s="1483"/>
      <c r="H4" s="1483"/>
      <c r="I4" s="1483"/>
      <c r="J4" s="1483"/>
      <c r="K4" s="1483"/>
      <c r="L4" s="1543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297"/>
      <c r="E5" s="1496" t="s">
        <v>4</v>
      </c>
      <c r="F5" s="1497"/>
      <c r="G5" s="1497"/>
      <c r="H5" s="1494"/>
      <c r="I5" s="1499" t="s">
        <v>5</v>
      </c>
      <c r="J5" s="1500"/>
      <c r="K5" s="1500"/>
      <c r="L5" s="1544"/>
      <c r="M5" s="1492"/>
      <c r="N5" s="1493"/>
      <c r="O5" s="1493"/>
      <c r="P5" s="1494"/>
    </row>
    <row r="6" spans="1:16" ht="19.5" customHeight="1">
      <c r="A6" s="345" t="s">
        <v>6</v>
      </c>
      <c r="B6" s="298" t="s">
        <v>7</v>
      </c>
      <c r="C6" s="299"/>
      <c r="D6" s="300" t="s">
        <v>8</v>
      </c>
      <c r="E6" s="1478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95" t="s">
        <v>623</v>
      </c>
      <c r="N6" s="1467" t="s">
        <v>689</v>
      </c>
      <c r="O6" s="1502" t="s">
        <v>706</v>
      </c>
      <c r="P6" s="1480" t="s">
        <v>707</v>
      </c>
    </row>
    <row r="7" spans="1:16" ht="19.5" customHeight="1">
      <c r="A7" s="345" t="s">
        <v>9</v>
      </c>
      <c r="B7" s="298" t="s">
        <v>452</v>
      </c>
      <c r="C7" s="299"/>
      <c r="D7" s="300"/>
      <c r="E7" s="1479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03"/>
      <c r="E8" s="317" t="s">
        <v>508</v>
      </c>
      <c r="F8" s="361" t="s">
        <v>508</v>
      </c>
      <c r="G8" s="831" t="s">
        <v>507</v>
      </c>
      <c r="H8" s="832" t="s">
        <v>508</v>
      </c>
      <c r="I8" s="754" t="s">
        <v>508</v>
      </c>
      <c r="J8" s="361" t="s">
        <v>508</v>
      </c>
      <c r="K8" s="831" t="s">
        <v>507</v>
      </c>
      <c r="L8" s="832" t="s">
        <v>508</v>
      </c>
      <c r="M8" s="766" t="s">
        <v>507</v>
      </c>
      <c r="N8" s="361" t="s">
        <v>508</v>
      </c>
      <c r="O8" s="831" t="s">
        <v>507</v>
      </c>
      <c r="P8" s="832" t="s">
        <v>508</v>
      </c>
    </row>
    <row r="9" spans="1:16" ht="16.5" thickTop="1">
      <c r="A9" s="426" t="s">
        <v>147</v>
      </c>
      <c r="B9" s="91"/>
      <c r="C9" s="92"/>
      <c r="D9" s="93"/>
      <c r="E9" s="143">
        <f aca="true" t="shared" si="0" ref="E9:N9">SUM(E10,E15,E33,E36,E39,E42,E46)</f>
        <v>62391</v>
      </c>
      <c r="F9" s="436">
        <f t="shared" si="0"/>
        <v>50134</v>
      </c>
      <c r="G9" s="890">
        <f t="shared" si="0"/>
        <v>50134</v>
      </c>
      <c r="H9" s="914">
        <f>SUM(H10,H15,H33,H36,H39,H42,H46)</f>
        <v>0</v>
      </c>
      <c r="I9" s="755">
        <f t="shared" si="0"/>
        <v>30000</v>
      </c>
      <c r="J9" s="392">
        <f t="shared" si="0"/>
        <v>10900</v>
      </c>
      <c r="K9" s="915">
        <f t="shared" si="0"/>
        <v>10900</v>
      </c>
      <c r="L9" s="916">
        <f>SUM(L10,L15,L33,L36,L39,L42,L46)</f>
        <v>0</v>
      </c>
      <c r="M9" s="755">
        <f t="shared" si="0"/>
        <v>92391</v>
      </c>
      <c r="N9" s="392">
        <f t="shared" si="0"/>
        <v>61034</v>
      </c>
      <c r="O9" s="890">
        <f aca="true" t="shared" si="1" ref="O9:O47">SUM(G9,K9)</f>
        <v>61034</v>
      </c>
      <c r="P9" s="914">
        <f>SUM(P10,P15,P33,P36,P39,P42,P46)</f>
        <v>0</v>
      </c>
    </row>
    <row r="10" spans="1:16" ht="15.75" customHeight="1">
      <c r="A10" s="427" t="s">
        <v>148</v>
      </c>
      <c r="B10" s="1518" t="s">
        <v>149</v>
      </c>
      <c r="C10" s="1519"/>
      <c r="D10" s="1520"/>
      <c r="E10" s="97">
        <f aca="true" t="shared" si="2" ref="E10:J10">SUM(E11:E14)</f>
        <v>4647</v>
      </c>
      <c r="F10" s="370">
        <f t="shared" si="2"/>
        <v>4647</v>
      </c>
      <c r="G10" s="370">
        <f t="shared" si="2"/>
        <v>4647</v>
      </c>
      <c r="H10" s="846">
        <f t="shared" si="2"/>
        <v>0</v>
      </c>
      <c r="I10" s="756">
        <f t="shared" si="2"/>
        <v>0</v>
      </c>
      <c r="J10" s="368">
        <f t="shared" si="2"/>
        <v>0</v>
      </c>
      <c r="K10" s="370">
        <v>0</v>
      </c>
      <c r="L10" s="846">
        <f>SUM(L11:L14)</f>
        <v>0</v>
      </c>
      <c r="M10" s="756">
        <f>SUM(M11:M14)</f>
        <v>4647</v>
      </c>
      <c r="N10" s="368">
        <f>SUM(N11:N14)</f>
        <v>4647</v>
      </c>
      <c r="O10" s="370">
        <f t="shared" si="1"/>
        <v>4647</v>
      </c>
      <c r="P10" s="846">
        <f>SUM(P11:P14)</f>
        <v>0</v>
      </c>
    </row>
    <row r="11" spans="1:16" s="261" customFormat="1" ht="18" customHeight="1">
      <c r="A11" s="428"/>
      <c r="B11" s="90" t="s">
        <v>13</v>
      </c>
      <c r="C11" s="100">
        <v>633006</v>
      </c>
      <c r="D11" s="101" t="s">
        <v>515</v>
      </c>
      <c r="E11" s="102">
        <v>332</v>
      </c>
      <c r="F11" s="371">
        <v>332</v>
      </c>
      <c r="G11" s="371">
        <v>332</v>
      </c>
      <c r="H11" s="847">
        <v>0</v>
      </c>
      <c r="I11" s="757"/>
      <c r="J11" s="369"/>
      <c r="K11" s="371"/>
      <c r="L11" s="847"/>
      <c r="M11" s="758">
        <v>332</v>
      </c>
      <c r="N11" s="369">
        <v>332</v>
      </c>
      <c r="O11" s="371">
        <f t="shared" si="1"/>
        <v>332</v>
      </c>
      <c r="P11" s="868">
        <f>SUM(H11,L11)</f>
        <v>0</v>
      </c>
    </row>
    <row r="12" spans="1:16" s="261" customFormat="1" ht="30" customHeight="1">
      <c r="A12" s="428"/>
      <c r="B12" s="90" t="s">
        <v>13</v>
      </c>
      <c r="C12" s="142" t="s">
        <v>456</v>
      </c>
      <c r="D12" s="107" t="s">
        <v>545</v>
      </c>
      <c r="E12" s="102">
        <v>3319</v>
      </c>
      <c r="F12" s="371">
        <v>3319</v>
      </c>
      <c r="G12" s="371">
        <v>3319</v>
      </c>
      <c r="H12" s="847">
        <v>0</v>
      </c>
      <c r="I12" s="757"/>
      <c r="J12" s="369"/>
      <c r="K12" s="371"/>
      <c r="L12" s="847"/>
      <c r="M12" s="758">
        <v>3319</v>
      </c>
      <c r="N12" s="369">
        <v>3319</v>
      </c>
      <c r="O12" s="371">
        <f t="shared" si="1"/>
        <v>3319</v>
      </c>
      <c r="P12" s="868">
        <f>SUM(H12,L12)</f>
        <v>0</v>
      </c>
    </row>
    <row r="13" spans="1:16" s="261" customFormat="1" ht="27.75" customHeight="1">
      <c r="A13" s="428"/>
      <c r="B13" s="343" t="s">
        <v>13</v>
      </c>
      <c r="C13" s="433">
        <v>637026</v>
      </c>
      <c r="D13" s="107" t="s">
        <v>489</v>
      </c>
      <c r="E13" s="102">
        <v>996</v>
      </c>
      <c r="F13" s="371">
        <v>996</v>
      </c>
      <c r="G13" s="371">
        <v>996</v>
      </c>
      <c r="H13" s="847">
        <v>0</v>
      </c>
      <c r="I13" s="757"/>
      <c r="J13" s="369"/>
      <c r="K13" s="371"/>
      <c r="L13" s="847"/>
      <c r="M13" s="758">
        <v>996</v>
      </c>
      <c r="N13" s="369">
        <v>996</v>
      </c>
      <c r="O13" s="371">
        <f t="shared" si="1"/>
        <v>996</v>
      </c>
      <c r="P13" s="868">
        <f>SUM(H13,L13)</f>
        <v>0</v>
      </c>
    </row>
    <row r="14" spans="1:16" ht="12.75">
      <c r="A14" s="428"/>
      <c r="B14" s="90" t="s">
        <v>13</v>
      </c>
      <c r="C14" s="100">
        <v>713002</v>
      </c>
      <c r="D14" s="101" t="s">
        <v>442</v>
      </c>
      <c r="E14" s="102">
        <v>0</v>
      </c>
      <c r="F14" s="371">
        <v>0</v>
      </c>
      <c r="G14" s="371">
        <v>0</v>
      </c>
      <c r="H14" s="847">
        <v>0</v>
      </c>
      <c r="I14" s="758"/>
      <c r="J14" s="369"/>
      <c r="K14" s="371"/>
      <c r="L14" s="847"/>
      <c r="M14" s="758">
        <v>0</v>
      </c>
      <c r="N14" s="369">
        <v>0</v>
      </c>
      <c r="O14" s="371">
        <f t="shared" si="1"/>
        <v>0</v>
      </c>
      <c r="P14" s="868">
        <f>SUM(H14,L14)</f>
        <v>0</v>
      </c>
    </row>
    <row r="15" spans="1:16" ht="15">
      <c r="A15" s="410" t="s">
        <v>150</v>
      </c>
      <c r="B15" s="1515" t="s">
        <v>151</v>
      </c>
      <c r="C15" s="1524"/>
      <c r="D15" s="1525"/>
      <c r="E15" s="97">
        <f>SUM(E16,E22,E25,E28)</f>
        <v>32841</v>
      </c>
      <c r="F15" s="370">
        <f>SUM(F16,F22,F25,F28)</f>
        <v>32566</v>
      </c>
      <c r="G15" s="370">
        <f>SUM(G16,G22,G25,G28)</f>
        <v>32566</v>
      </c>
      <c r="H15" s="846">
        <f>SUM(H16,H22,H25,H28)</f>
        <v>0</v>
      </c>
      <c r="I15" s="759"/>
      <c r="J15" s="372"/>
      <c r="K15" s="370">
        <v>0</v>
      </c>
      <c r="L15" s="846">
        <f>SUM(L16,L22,L25,L28)</f>
        <v>0</v>
      </c>
      <c r="M15" s="189">
        <f>SUM(M16,M22,M25,M28)</f>
        <v>32841</v>
      </c>
      <c r="N15" s="370">
        <f>SUM(N16,N22,N25,N28)</f>
        <v>32566</v>
      </c>
      <c r="O15" s="370">
        <f t="shared" si="1"/>
        <v>32566</v>
      </c>
      <c r="P15" s="846">
        <f>SUM(P16,P22,P25,P28)</f>
        <v>0</v>
      </c>
    </row>
    <row r="16" spans="1:16" ht="12.75">
      <c r="A16" s="429" t="s">
        <v>152</v>
      </c>
      <c r="B16" s="116"/>
      <c r="C16" s="115">
        <v>1</v>
      </c>
      <c r="D16" s="117" t="s">
        <v>153</v>
      </c>
      <c r="E16" s="118">
        <f>SUM(E17:E21)</f>
        <v>8581</v>
      </c>
      <c r="F16" s="394">
        <f>SUM(F17:F21)</f>
        <v>8306</v>
      </c>
      <c r="G16" s="394">
        <f>SUM(G17:G21)</f>
        <v>8306</v>
      </c>
      <c r="H16" s="848">
        <f>SUM(H17:H21)</f>
        <v>0</v>
      </c>
      <c r="I16" s="454"/>
      <c r="J16" s="394"/>
      <c r="K16" s="394">
        <v>0</v>
      </c>
      <c r="L16" s="848">
        <f>SUM(L17:L21)</f>
        <v>0</v>
      </c>
      <c r="M16" s="767">
        <f>SUM(M17:M21)</f>
        <v>8581</v>
      </c>
      <c r="N16" s="375">
        <f>SUM(N17:N21)</f>
        <v>8306</v>
      </c>
      <c r="O16" s="394">
        <f t="shared" si="1"/>
        <v>8306</v>
      </c>
      <c r="P16" s="869">
        <f>SUM(P17:P21)</f>
        <v>0</v>
      </c>
    </row>
    <row r="17" spans="1:16" s="261" customFormat="1" ht="24.75" customHeight="1">
      <c r="A17" s="391"/>
      <c r="B17" s="112" t="s">
        <v>154</v>
      </c>
      <c r="C17" s="100" t="s">
        <v>22</v>
      </c>
      <c r="D17" s="140" t="s">
        <v>23</v>
      </c>
      <c r="E17" s="178">
        <v>8152</v>
      </c>
      <c r="F17" s="395">
        <v>7509</v>
      </c>
      <c r="G17" s="371">
        <v>7509</v>
      </c>
      <c r="H17" s="847">
        <v>0</v>
      </c>
      <c r="I17" s="760"/>
      <c r="J17" s="371"/>
      <c r="K17" s="917"/>
      <c r="L17" s="894"/>
      <c r="M17" s="1124">
        <v>8152</v>
      </c>
      <c r="N17" s="374">
        <v>7509</v>
      </c>
      <c r="O17" s="371">
        <f t="shared" si="1"/>
        <v>7509</v>
      </c>
      <c r="P17" s="868">
        <f>SUM(H17,L17)</f>
        <v>0</v>
      </c>
    </row>
    <row r="18" spans="1:16" s="261" customFormat="1" ht="27" customHeight="1">
      <c r="A18" s="391"/>
      <c r="B18" s="112" t="s">
        <v>154</v>
      </c>
      <c r="C18" s="100">
        <v>631001</v>
      </c>
      <c r="D18" s="140" t="s">
        <v>490</v>
      </c>
      <c r="E18" s="178">
        <v>30</v>
      </c>
      <c r="F18" s="395">
        <v>30</v>
      </c>
      <c r="G18" s="371">
        <v>30</v>
      </c>
      <c r="H18" s="847">
        <v>0</v>
      </c>
      <c r="I18" s="760"/>
      <c r="J18" s="371"/>
      <c r="K18" s="917"/>
      <c r="L18" s="894"/>
      <c r="M18" s="1124">
        <v>30</v>
      </c>
      <c r="N18" s="374">
        <v>30</v>
      </c>
      <c r="O18" s="371">
        <f t="shared" si="1"/>
        <v>30</v>
      </c>
      <c r="P18" s="868">
        <f>SUM(H18,L18)</f>
        <v>0</v>
      </c>
    </row>
    <row r="19" spans="1:16" s="261" customFormat="1" ht="15" customHeight="1">
      <c r="A19" s="391"/>
      <c r="B19" s="112" t="s">
        <v>154</v>
      </c>
      <c r="C19" s="100">
        <v>633006</v>
      </c>
      <c r="D19" s="140" t="s">
        <v>155</v>
      </c>
      <c r="E19" s="178">
        <v>66</v>
      </c>
      <c r="F19" s="395">
        <v>427</v>
      </c>
      <c r="G19" s="371">
        <v>427</v>
      </c>
      <c r="H19" s="847">
        <v>0</v>
      </c>
      <c r="I19" s="760"/>
      <c r="J19" s="371"/>
      <c r="K19" s="917"/>
      <c r="L19" s="894"/>
      <c r="M19" s="1124">
        <v>66</v>
      </c>
      <c r="N19" s="374">
        <v>427</v>
      </c>
      <c r="O19" s="371">
        <f t="shared" si="1"/>
        <v>427</v>
      </c>
      <c r="P19" s="868">
        <f>SUM(H19,L19)</f>
        <v>0</v>
      </c>
    </row>
    <row r="20" spans="1:16" s="261" customFormat="1" ht="12.75">
      <c r="A20" s="391"/>
      <c r="B20" s="112" t="s">
        <v>154</v>
      </c>
      <c r="C20" s="100">
        <v>637026</v>
      </c>
      <c r="D20" s="144" t="s">
        <v>516</v>
      </c>
      <c r="E20" s="178">
        <v>100</v>
      </c>
      <c r="F20" s="395">
        <v>100</v>
      </c>
      <c r="G20" s="371">
        <v>100</v>
      </c>
      <c r="H20" s="847">
        <v>0</v>
      </c>
      <c r="I20" s="760"/>
      <c r="J20" s="371"/>
      <c r="K20" s="917"/>
      <c r="L20" s="894"/>
      <c r="M20" s="1124">
        <v>100</v>
      </c>
      <c r="N20" s="374">
        <v>100</v>
      </c>
      <c r="O20" s="371">
        <f t="shared" si="1"/>
        <v>100</v>
      </c>
      <c r="P20" s="868">
        <f>SUM(H20,L20)</f>
        <v>0</v>
      </c>
    </row>
    <row r="21" spans="1:16" s="261" customFormat="1" ht="15" customHeight="1">
      <c r="A21" s="391"/>
      <c r="B21" s="112" t="s">
        <v>154</v>
      </c>
      <c r="C21" s="145" t="s">
        <v>444</v>
      </c>
      <c r="D21" s="144" t="s">
        <v>156</v>
      </c>
      <c r="E21" s="178">
        <v>233</v>
      </c>
      <c r="F21" s="395">
        <v>240</v>
      </c>
      <c r="G21" s="371">
        <v>240</v>
      </c>
      <c r="H21" s="847">
        <v>0</v>
      </c>
      <c r="I21" s="760"/>
      <c r="J21" s="371"/>
      <c r="K21" s="917"/>
      <c r="L21" s="894"/>
      <c r="M21" s="1124">
        <v>233</v>
      </c>
      <c r="N21" s="374">
        <v>240</v>
      </c>
      <c r="O21" s="371">
        <f t="shared" si="1"/>
        <v>240</v>
      </c>
      <c r="P21" s="868">
        <f>SUM(H21,L21)</f>
        <v>0</v>
      </c>
    </row>
    <row r="22" spans="1:16" ht="15" customHeight="1">
      <c r="A22" s="354" t="s">
        <v>157</v>
      </c>
      <c r="B22" s="116"/>
      <c r="C22" s="115">
        <v>2</v>
      </c>
      <c r="D22" s="124" t="s">
        <v>158</v>
      </c>
      <c r="E22" s="118">
        <f>SUM(E23:E24)</f>
        <v>6450</v>
      </c>
      <c r="F22" s="394">
        <f>SUM(F23:F24)</f>
        <v>6450</v>
      </c>
      <c r="G22" s="394">
        <f>SUM(G23:G24)</f>
        <v>6450</v>
      </c>
      <c r="H22" s="848">
        <f>SUM(H23:H24)</f>
        <v>0</v>
      </c>
      <c r="I22" s="454"/>
      <c r="J22" s="394"/>
      <c r="K22" s="394">
        <v>0</v>
      </c>
      <c r="L22" s="848">
        <f>SUM(L23:L24)</f>
        <v>0</v>
      </c>
      <c r="M22" s="767">
        <f>SUM(M23:M24)</f>
        <v>6450</v>
      </c>
      <c r="N22" s="375">
        <f>SUM(N23:N24)</f>
        <v>6450</v>
      </c>
      <c r="O22" s="394">
        <f t="shared" si="1"/>
        <v>6450</v>
      </c>
      <c r="P22" s="869">
        <f>SUM(P23:P24)</f>
        <v>0</v>
      </c>
    </row>
    <row r="23" spans="1:16" s="261" customFormat="1" ht="24" customHeight="1">
      <c r="A23" s="430"/>
      <c r="B23" s="112" t="s">
        <v>13</v>
      </c>
      <c r="C23" s="100" t="s">
        <v>22</v>
      </c>
      <c r="D23" s="140" t="s">
        <v>23</v>
      </c>
      <c r="E23" s="102">
        <v>6068</v>
      </c>
      <c r="F23" s="371">
        <v>6068</v>
      </c>
      <c r="G23" s="371">
        <v>6068</v>
      </c>
      <c r="H23" s="847">
        <v>0</v>
      </c>
      <c r="I23" s="453"/>
      <c r="J23" s="371"/>
      <c r="K23" s="371"/>
      <c r="L23" s="847"/>
      <c r="M23" s="768">
        <v>6068</v>
      </c>
      <c r="N23" s="373">
        <v>6068</v>
      </c>
      <c r="O23" s="371">
        <f t="shared" si="1"/>
        <v>6068</v>
      </c>
      <c r="P23" s="868">
        <f>SUM(H23,L23)</f>
        <v>0</v>
      </c>
    </row>
    <row r="24" spans="1:16" s="261" customFormat="1" ht="25.5">
      <c r="A24" s="430"/>
      <c r="B24" s="112" t="s">
        <v>159</v>
      </c>
      <c r="C24" s="145" t="s">
        <v>444</v>
      </c>
      <c r="D24" s="144" t="s">
        <v>156</v>
      </c>
      <c r="E24" s="102">
        <v>382</v>
      </c>
      <c r="F24" s="371">
        <v>382</v>
      </c>
      <c r="G24" s="371">
        <v>382</v>
      </c>
      <c r="H24" s="847">
        <v>0</v>
      </c>
      <c r="I24" s="453"/>
      <c r="J24" s="371"/>
      <c r="K24" s="371"/>
      <c r="L24" s="847"/>
      <c r="M24" s="768">
        <v>382</v>
      </c>
      <c r="N24" s="373">
        <v>382</v>
      </c>
      <c r="O24" s="371">
        <f t="shared" si="1"/>
        <v>382</v>
      </c>
      <c r="P24" s="868">
        <f>SUM(H24,L24)</f>
        <v>0</v>
      </c>
    </row>
    <row r="25" spans="1:16" ht="12.75">
      <c r="A25" s="429" t="s">
        <v>160</v>
      </c>
      <c r="B25" s="116"/>
      <c r="C25" s="115">
        <v>3</v>
      </c>
      <c r="D25" s="117" t="s">
        <v>161</v>
      </c>
      <c r="E25" s="118">
        <f>SUM(E26:E27)</f>
        <v>6416</v>
      </c>
      <c r="F25" s="394">
        <f>SUM(F26:F27)</f>
        <v>6416</v>
      </c>
      <c r="G25" s="394">
        <f>SUM(G26:G27)</f>
        <v>6416</v>
      </c>
      <c r="H25" s="848">
        <f>SUM(H26:H27)</f>
        <v>0</v>
      </c>
      <c r="I25" s="454"/>
      <c r="J25" s="394"/>
      <c r="K25" s="394">
        <v>0</v>
      </c>
      <c r="L25" s="848">
        <f>SUM(L26:L27)</f>
        <v>0</v>
      </c>
      <c r="M25" s="767">
        <f>SUM(M26:M27)</f>
        <v>6416</v>
      </c>
      <c r="N25" s="375">
        <f>SUM(N26:N27)</f>
        <v>6416</v>
      </c>
      <c r="O25" s="394">
        <f t="shared" si="1"/>
        <v>6416</v>
      </c>
      <c r="P25" s="869">
        <f>SUM(P26:P27)</f>
        <v>0</v>
      </c>
    </row>
    <row r="26" spans="1:16" s="261" customFormat="1" ht="26.25" customHeight="1">
      <c r="A26" s="391"/>
      <c r="B26" s="112" t="s">
        <v>13</v>
      </c>
      <c r="C26" s="100" t="s">
        <v>22</v>
      </c>
      <c r="D26" s="140" t="s">
        <v>23</v>
      </c>
      <c r="E26" s="102">
        <v>6068</v>
      </c>
      <c r="F26" s="371">
        <v>6068</v>
      </c>
      <c r="G26" s="371">
        <v>6068</v>
      </c>
      <c r="H26" s="847">
        <v>0</v>
      </c>
      <c r="I26" s="760"/>
      <c r="J26" s="371"/>
      <c r="K26" s="917"/>
      <c r="L26" s="894"/>
      <c r="M26" s="768">
        <v>6068</v>
      </c>
      <c r="N26" s="373">
        <v>6068</v>
      </c>
      <c r="O26" s="371">
        <f t="shared" si="1"/>
        <v>6068</v>
      </c>
      <c r="P26" s="868">
        <f>SUM(H26,L26)</f>
        <v>0</v>
      </c>
    </row>
    <row r="27" spans="1:16" s="261" customFormat="1" ht="25.5">
      <c r="A27" s="391"/>
      <c r="B27" s="112" t="s">
        <v>159</v>
      </c>
      <c r="C27" s="145" t="s">
        <v>444</v>
      </c>
      <c r="D27" s="144" t="s">
        <v>156</v>
      </c>
      <c r="E27" s="102">
        <v>348</v>
      </c>
      <c r="F27" s="371">
        <v>348</v>
      </c>
      <c r="G27" s="371">
        <v>348</v>
      </c>
      <c r="H27" s="847">
        <v>0</v>
      </c>
      <c r="I27" s="760"/>
      <c r="J27" s="371"/>
      <c r="K27" s="917"/>
      <c r="L27" s="894"/>
      <c r="M27" s="768">
        <v>348</v>
      </c>
      <c r="N27" s="373">
        <v>348</v>
      </c>
      <c r="O27" s="371">
        <f t="shared" si="1"/>
        <v>348</v>
      </c>
      <c r="P27" s="868">
        <f>SUM(H27,L27)</f>
        <v>0</v>
      </c>
    </row>
    <row r="28" spans="1:16" ht="27" customHeight="1">
      <c r="A28" s="354" t="s">
        <v>162</v>
      </c>
      <c r="B28" s="116"/>
      <c r="C28" s="115">
        <v>4</v>
      </c>
      <c r="D28" s="124" t="s">
        <v>163</v>
      </c>
      <c r="E28" s="118">
        <f>SUM(E29:E31)</f>
        <v>11394</v>
      </c>
      <c r="F28" s="394">
        <f>SUM(F29:F31)</f>
        <v>11394</v>
      </c>
      <c r="G28" s="394">
        <f>SUM(G29:G32)</f>
        <v>11394</v>
      </c>
      <c r="H28" s="848">
        <v>0</v>
      </c>
      <c r="I28" s="454"/>
      <c r="J28" s="394"/>
      <c r="K28" s="394">
        <v>0</v>
      </c>
      <c r="L28" s="848">
        <f>SUM(L29:L32)</f>
        <v>0</v>
      </c>
      <c r="M28" s="767">
        <f>SUM(M29:M31)</f>
        <v>11394</v>
      </c>
      <c r="N28" s="375">
        <f>SUM(N29:N31)</f>
        <v>11394</v>
      </c>
      <c r="O28" s="394">
        <f t="shared" si="1"/>
        <v>11394</v>
      </c>
      <c r="P28" s="869">
        <f>SUM(P29:P32)</f>
        <v>0</v>
      </c>
    </row>
    <row r="29" spans="1:16" s="261" customFormat="1" ht="24" customHeight="1">
      <c r="A29" s="1152"/>
      <c r="B29" s="1298" t="s">
        <v>159</v>
      </c>
      <c r="C29" s="1160" t="s">
        <v>22</v>
      </c>
      <c r="D29" s="1161" t="s">
        <v>23</v>
      </c>
      <c r="E29" s="108">
        <v>10796</v>
      </c>
      <c r="F29" s="671">
        <v>10796</v>
      </c>
      <c r="G29" s="671">
        <v>10743</v>
      </c>
      <c r="H29" s="1150">
        <v>-53</v>
      </c>
      <c r="I29" s="688"/>
      <c r="J29" s="671"/>
      <c r="K29" s="671"/>
      <c r="L29" s="1150"/>
      <c r="M29" s="1321">
        <v>10796</v>
      </c>
      <c r="N29" s="672">
        <v>10796</v>
      </c>
      <c r="O29" s="671">
        <f t="shared" si="1"/>
        <v>10743</v>
      </c>
      <c r="P29" s="1163">
        <f>SUM(H29,L29)</f>
        <v>-53</v>
      </c>
    </row>
    <row r="30" spans="1:16" s="261" customFormat="1" ht="27.75" customHeight="1">
      <c r="A30" s="430"/>
      <c r="B30" s="112" t="s">
        <v>159</v>
      </c>
      <c r="C30" s="434" t="s">
        <v>444</v>
      </c>
      <c r="D30" s="144" t="s">
        <v>156</v>
      </c>
      <c r="E30" s="102">
        <v>565</v>
      </c>
      <c r="F30" s="371">
        <v>565</v>
      </c>
      <c r="G30" s="371">
        <v>565</v>
      </c>
      <c r="H30" s="847">
        <v>0</v>
      </c>
      <c r="I30" s="453"/>
      <c r="J30" s="371"/>
      <c r="K30" s="371"/>
      <c r="L30" s="847"/>
      <c r="M30" s="768">
        <v>565</v>
      </c>
      <c r="N30" s="373">
        <v>565</v>
      </c>
      <c r="O30" s="371">
        <f t="shared" si="1"/>
        <v>565</v>
      </c>
      <c r="P30" s="868">
        <f>SUM(H30,L30)</f>
        <v>0</v>
      </c>
    </row>
    <row r="31" spans="1:16" ht="12.75">
      <c r="A31" s="430"/>
      <c r="B31" s="112" t="s">
        <v>159</v>
      </c>
      <c r="C31" s="100">
        <v>633006</v>
      </c>
      <c r="D31" s="217" t="s">
        <v>164</v>
      </c>
      <c r="E31" s="102">
        <v>33</v>
      </c>
      <c r="F31" s="371">
        <v>33</v>
      </c>
      <c r="G31" s="371">
        <v>33</v>
      </c>
      <c r="H31" s="847">
        <v>0</v>
      </c>
      <c r="I31" s="453"/>
      <c r="J31" s="371"/>
      <c r="K31" s="371"/>
      <c r="L31" s="847"/>
      <c r="M31" s="768">
        <v>33</v>
      </c>
      <c r="N31" s="373">
        <v>33</v>
      </c>
      <c r="O31" s="371">
        <f t="shared" si="1"/>
        <v>33</v>
      </c>
      <c r="P31" s="868">
        <f>SUM(H31,L31)</f>
        <v>0</v>
      </c>
    </row>
    <row r="32" spans="1:16" ht="25.5">
      <c r="A32" s="1152"/>
      <c r="B32" s="1298" t="s">
        <v>13</v>
      </c>
      <c r="C32" s="1160">
        <v>642015</v>
      </c>
      <c r="D32" s="1148" t="s">
        <v>688</v>
      </c>
      <c r="E32" s="108">
        <v>0</v>
      </c>
      <c r="F32" s="671">
        <v>0</v>
      </c>
      <c r="G32" s="671">
        <v>53</v>
      </c>
      <c r="H32" s="1150">
        <v>53</v>
      </c>
      <c r="I32" s="688"/>
      <c r="J32" s="671"/>
      <c r="K32" s="671"/>
      <c r="L32" s="1150"/>
      <c r="M32" s="1321"/>
      <c r="N32" s="672"/>
      <c r="O32" s="671">
        <f t="shared" si="1"/>
        <v>53</v>
      </c>
      <c r="P32" s="1163">
        <f>SUM(H32,L32)</f>
        <v>53</v>
      </c>
    </row>
    <row r="33" spans="1:16" ht="27" customHeight="1">
      <c r="A33" s="350" t="s">
        <v>165</v>
      </c>
      <c r="B33" s="1512" t="s">
        <v>166</v>
      </c>
      <c r="C33" s="1545"/>
      <c r="D33" s="1545"/>
      <c r="E33" s="97">
        <f>SUM(E34:E35)</f>
        <v>9684</v>
      </c>
      <c r="F33" s="370">
        <f>SUM(F34:F35)</f>
        <v>9684</v>
      </c>
      <c r="G33" s="370">
        <f>SUM(G34:G35)</f>
        <v>9684</v>
      </c>
      <c r="H33" s="846">
        <f>SUM(H34:H35)</f>
        <v>0</v>
      </c>
      <c r="I33" s="189"/>
      <c r="J33" s="370"/>
      <c r="K33" s="370">
        <v>0</v>
      </c>
      <c r="L33" s="846">
        <f>SUM(L34:L35)</f>
        <v>0</v>
      </c>
      <c r="M33" s="759">
        <f>SUM(M34:M35)</f>
        <v>9684</v>
      </c>
      <c r="N33" s="372">
        <f>SUM(N34:N35)</f>
        <v>9684</v>
      </c>
      <c r="O33" s="370">
        <f t="shared" si="1"/>
        <v>9684</v>
      </c>
      <c r="P33" s="846">
        <f>SUM(P34:P35)</f>
        <v>0</v>
      </c>
    </row>
    <row r="34" spans="1:16" s="261" customFormat="1" ht="27.75" customHeight="1">
      <c r="A34" s="391"/>
      <c r="B34" s="112" t="s">
        <v>13</v>
      </c>
      <c r="C34" s="100" t="s">
        <v>22</v>
      </c>
      <c r="D34" s="140" t="s">
        <v>23</v>
      </c>
      <c r="E34" s="102">
        <v>9119</v>
      </c>
      <c r="F34" s="371">
        <v>9119</v>
      </c>
      <c r="G34" s="371">
        <v>9119</v>
      </c>
      <c r="H34" s="847">
        <v>0</v>
      </c>
      <c r="I34" s="761"/>
      <c r="J34" s="437"/>
      <c r="K34" s="371"/>
      <c r="L34" s="847"/>
      <c r="M34" s="768">
        <v>9119</v>
      </c>
      <c r="N34" s="373">
        <v>9119</v>
      </c>
      <c r="O34" s="371">
        <f t="shared" si="1"/>
        <v>9119</v>
      </c>
      <c r="P34" s="868">
        <f>SUM(H34,L34)</f>
        <v>0</v>
      </c>
    </row>
    <row r="35" spans="1:16" s="261" customFormat="1" ht="25.5">
      <c r="A35" s="391"/>
      <c r="B35" s="112" t="s">
        <v>159</v>
      </c>
      <c r="C35" s="145" t="s">
        <v>444</v>
      </c>
      <c r="D35" s="144" t="s">
        <v>156</v>
      </c>
      <c r="E35" s="102">
        <v>565</v>
      </c>
      <c r="F35" s="371">
        <v>565</v>
      </c>
      <c r="G35" s="371">
        <v>565</v>
      </c>
      <c r="H35" s="847">
        <v>0</v>
      </c>
      <c r="I35" s="762"/>
      <c r="J35" s="438"/>
      <c r="K35" s="371"/>
      <c r="L35" s="847"/>
      <c r="M35" s="768">
        <v>565</v>
      </c>
      <c r="N35" s="373">
        <v>565</v>
      </c>
      <c r="O35" s="371">
        <f t="shared" si="1"/>
        <v>565</v>
      </c>
      <c r="P35" s="868">
        <f>SUM(H35,L35)</f>
        <v>0</v>
      </c>
    </row>
    <row r="36" spans="1:16" ht="15">
      <c r="A36" s="350" t="s">
        <v>167</v>
      </c>
      <c r="B36" s="1515" t="s">
        <v>168</v>
      </c>
      <c r="C36" s="1524"/>
      <c r="D36" s="1524"/>
      <c r="E36" s="97">
        <v>232</v>
      </c>
      <c r="F36" s="370">
        <f>SUM(F37:F38)</f>
        <v>232</v>
      </c>
      <c r="G36" s="370">
        <f>SUM(G37:G38)</f>
        <v>232</v>
      </c>
      <c r="H36" s="846">
        <v>0</v>
      </c>
      <c r="I36" s="189"/>
      <c r="J36" s="370"/>
      <c r="K36" s="370">
        <v>0</v>
      </c>
      <c r="L36" s="846">
        <f>SUM(L37:L38)</f>
        <v>0</v>
      </c>
      <c r="M36" s="759">
        <v>232</v>
      </c>
      <c r="N36" s="372">
        <f>SUM(N37:N38)</f>
        <v>232</v>
      </c>
      <c r="O36" s="370">
        <f t="shared" si="1"/>
        <v>232</v>
      </c>
      <c r="P36" s="846">
        <f>SUM(P37:P38)</f>
        <v>0</v>
      </c>
    </row>
    <row r="37" spans="1:16" ht="12.75">
      <c r="A37" s="431"/>
      <c r="B37" s="112" t="s">
        <v>169</v>
      </c>
      <c r="C37" s="179" t="s">
        <v>34</v>
      </c>
      <c r="D37" s="112" t="s">
        <v>170</v>
      </c>
      <c r="E37" s="102">
        <v>66</v>
      </c>
      <c r="F37" s="371">
        <v>66</v>
      </c>
      <c r="G37" s="371">
        <v>66</v>
      </c>
      <c r="H37" s="847">
        <v>0</v>
      </c>
      <c r="I37" s="453"/>
      <c r="J37" s="371"/>
      <c r="K37" s="371"/>
      <c r="L37" s="847"/>
      <c r="M37" s="768">
        <v>66</v>
      </c>
      <c r="N37" s="373">
        <v>66</v>
      </c>
      <c r="O37" s="371">
        <f t="shared" si="1"/>
        <v>66</v>
      </c>
      <c r="P37" s="868">
        <f>SUM(H37,L37)</f>
        <v>0</v>
      </c>
    </row>
    <row r="38" spans="1:16" ht="12.75">
      <c r="A38" s="431"/>
      <c r="B38" s="112" t="s">
        <v>169</v>
      </c>
      <c r="C38" s="179" t="s">
        <v>445</v>
      </c>
      <c r="D38" s="112" t="s">
        <v>602</v>
      </c>
      <c r="E38" s="102">
        <v>166</v>
      </c>
      <c r="F38" s="371">
        <v>166</v>
      </c>
      <c r="G38" s="371">
        <v>166</v>
      </c>
      <c r="H38" s="847">
        <v>0</v>
      </c>
      <c r="I38" s="453"/>
      <c r="J38" s="371"/>
      <c r="K38" s="371"/>
      <c r="L38" s="847"/>
      <c r="M38" s="768">
        <v>166</v>
      </c>
      <c r="N38" s="373">
        <v>166</v>
      </c>
      <c r="O38" s="371">
        <f t="shared" si="1"/>
        <v>166</v>
      </c>
      <c r="P38" s="868">
        <f>SUM(H38,L38)</f>
        <v>0</v>
      </c>
    </row>
    <row r="39" spans="1:16" ht="15">
      <c r="A39" s="350" t="s">
        <v>171</v>
      </c>
      <c r="B39" s="1515" t="s">
        <v>172</v>
      </c>
      <c r="C39" s="1524"/>
      <c r="D39" s="1524"/>
      <c r="E39" s="97">
        <v>332</v>
      </c>
      <c r="F39" s="370">
        <f aca="true" t="shared" si="3" ref="F39:N39">SUM(F40:F41)</f>
        <v>350</v>
      </c>
      <c r="G39" s="370">
        <f t="shared" si="3"/>
        <v>350</v>
      </c>
      <c r="H39" s="846">
        <f>SUM(H40:H41)</f>
        <v>0</v>
      </c>
      <c r="I39" s="189">
        <f t="shared" si="3"/>
        <v>30000</v>
      </c>
      <c r="J39" s="370">
        <f t="shared" si="3"/>
        <v>0</v>
      </c>
      <c r="K39" s="852">
        <f t="shared" si="3"/>
        <v>0</v>
      </c>
      <c r="L39" s="918">
        <f>SUM(L40:L41)</f>
        <v>0</v>
      </c>
      <c r="M39" s="759">
        <f t="shared" si="3"/>
        <v>30332</v>
      </c>
      <c r="N39" s="372">
        <f t="shared" si="3"/>
        <v>350</v>
      </c>
      <c r="O39" s="370">
        <f t="shared" si="1"/>
        <v>350</v>
      </c>
      <c r="P39" s="846">
        <f>SUM(P40:P41)</f>
        <v>0</v>
      </c>
    </row>
    <row r="40" spans="1:16" ht="25.5">
      <c r="A40" s="391"/>
      <c r="B40" s="112" t="s">
        <v>169</v>
      </c>
      <c r="C40" s="179" t="s">
        <v>445</v>
      </c>
      <c r="D40" s="327" t="s">
        <v>668</v>
      </c>
      <c r="E40" s="178">
        <v>332</v>
      </c>
      <c r="F40" s="395">
        <v>350</v>
      </c>
      <c r="G40" s="371">
        <v>350</v>
      </c>
      <c r="H40" s="847">
        <v>0</v>
      </c>
      <c r="I40" s="760"/>
      <c r="J40" s="371"/>
      <c r="K40" s="404"/>
      <c r="L40" s="856"/>
      <c r="M40" s="1124">
        <v>332</v>
      </c>
      <c r="N40" s="374">
        <v>350</v>
      </c>
      <c r="O40" s="371">
        <f t="shared" si="1"/>
        <v>350</v>
      </c>
      <c r="P40" s="868">
        <f>SUM(H40,L40)</f>
        <v>0</v>
      </c>
    </row>
    <row r="41" spans="1:16" s="261" customFormat="1" ht="38.25" customHeight="1">
      <c r="A41" s="391"/>
      <c r="B41" s="179" t="s">
        <v>571</v>
      </c>
      <c r="C41" s="259" t="s">
        <v>572</v>
      </c>
      <c r="D41" s="435" t="s">
        <v>616</v>
      </c>
      <c r="E41" s="102"/>
      <c r="F41" s="371"/>
      <c r="G41" s="371"/>
      <c r="H41" s="847">
        <v>0</v>
      </c>
      <c r="I41" s="1096">
        <v>30000</v>
      </c>
      <c r="J41" s="395">
        <v>0</v>
      </c>
      <c r="K41" s="842">
        <v>0</v>
      </c>
      <c r="L41" s="919">
        <v>0</v>
      </c>
      <c r="M41" s="1124">
        <v>30000</v>
      </c>
      <c r="N41" s="374">
        <v>0</v>
      </c>
      <c r="O41" s="371">
        <f t="shared" si="1"/>
        <v>0</v>
      </c>
      <c r="P41" s="868">
        <f>SUM(H41,L41)</f>
        <v>0</v>
      </c>
    </row>
    <row r="42" spans="1:16" ht="15">
      <c r="A42" s="350" t="s">
        <v>173</v>
      </c>
      <c r="B42" s="1515" t="s">
        <v>174</v>
      </c>
      <c r="C42" s="1516"/>
      <c r="D42" s="1516"/>
      <c r="E42" s="97">
        <f>SUM(E43:E45)</f>
        <v>14655</v>
      </c>
      <c r="F42" s="370">
        <f>SUM(F43:F45)</f>
        <v>2655</v>
      </c>
      <c r="G42" s="370">
        <f>SUM(G43:G45)</f>
        <v>2655</v>
      </c>
      <c r="H42" s="846">
        <f>SUM(H43:H45)</f>
        <v>0</v>
      </c>
      <c r="I42" s="189">
        <v>0</v>
      </c>
      <c r="J42" s="370">
        <v>0</v>
      </c>
      <c r="K42" s="370">
        <v>0</v>
      </c>
      <c r="L42" s="846">
        <f>SUM(L43:L45)</f>
        <v>0</v>
      </c>
      <c r="M42" s="759">
        <f>SUM(M43:M45)</f>
        <v>14655</v>
      </c>
      <c r="N42" s="372">
        <f>SUM(N43:N45)</f>
        <v>2655</v>
      </c>
      <c r="O42" s="370">
        <f t="shared" si="1"/>
        <v>2655</v>
      </c>
      <c r="P42" s="846">
        <f>SUM(P43:P45)</f>
        <v>0</v>
      </c>
    </row>
    <row r="43" spans="1:16" ht="12.75">
      <c r="A43" s="411"/>
      <c r="B43" s="112" t="s">
        <v>175</v>
      </c>
      <c r="C43" s="192">
        <v>641001</v>
      </c>
      <c r="D43" s="193" t="s">
        <v>446</v>
      </c>
      <c r="E43" s="102">
        <v>1000</v>
      </c>
      <c r="F43" s="371">
        <v>1000</v>
      </c>
      <c r="G43" s="371">
        <v>1000</v>
      </c>
      <c r="H43" s="847">
        <v>0</v>
      </c>
      <c r="I43" s="763"/>
      <c r="J43" s="193"/>
      <c r="K43" s="371"/>
      <c r="L43" s="847"/>
      <c r="M43" s="769">
        <v>1000</v>
      </c>
      <c r="N43" s="653">
        <v>1000</v>
      </c>
      <c r="O43" s="371">
        <f t="shared" si="1"/>
        <v>1000</v>
      </c>
      <c r="P43" s="868">
        <f>SUM(H43,L43)</f>
        <v>0</v>
      </c>
    </row>
    <row r="44" spans="1:16" ht="12.75">
      <c r="A44" s="432"/>
      <c r="B44" s="312" t="s">
        <v>175</v>
      </c>
      <c r="C44" s="198">
        <v>641001</v>
      </c>
      <c r="D44" s="199" t="s">
        <v>482</v>
      </c>
      <c r="E44" s="102">
        <v>1655</v>
      </c>
      <c r="F44" s="371">
        <v>1655</v>
      </c>
      <c r="G44" s="371">
        <v>1655</v>
      </c>
      <c r="H44" s="847">
        <v>0</v>
      </c>
      <c r="I44" s="764"/>
      <c r="J44" s="193"/>
      <c r="K44" s="371"/>
      <c r="L44" s="847"/>
      <c r="M44" s="770">
        <v>1655</v>
      </c>
      <c r="N44" s="687">
        <v>1655</v>
      </c>
      <c r="O44" s="371">
        <f t="shared" si="1"/>
        <v>1655</v>
      </c>
      <c r="P44" s="868">
        <f>SUM(H44,L44)</f>
        <v>0</v>
      </c>
    </row>
    <row r="45" spans="1:16" s="261" customFormat="1" ht="25.5">
      <c r="A45" s="415"/>
      <c r="B45" s="312" t="s">
        <v>543</v>
      </c>
      <c r="C45" s="132">
        <v>637004</v>
      </c>
      <c r="D45" s="681" t="s">
        <v>544</v>
      </c>
      <c r="E45" s="1129">
        <v>12000</v>
      </c>
      <c r="F45" s="1130">
        <v>0</v>
      </c>
      <c r="G45" s="480">
        <v>0</v>
      </c>
      <c r="H45" s="847">
        <v>0</v>
      </c>
      <c r="I45" s="765"/>
      <c r="J45" s="683"/>
      <c r="K45" s="480"/>
      <c r="L45" s="847"/>
      <c r="M45" s="1097">
        <v>12000</v>
      </c>
      <c r="N45" s="1125">
        <v>0</v>
      </c>
      <c r="O45" s="371">
        <f t="shared" si="1"/>
        <v>0</v>
      </c>
      <c r="P45" s="868">
        <f>SUM(H45,L45)</f>
        <v>0</v>
      </c>
    </row>
    <row r="46" spans="1:16" ht="15">
      <c r="A46" s="410" t="s">
        <v>632</v>
      </c>
      <c r="B46" s="1515" t="s">
        <v>633</v>
      </c>
      <c r="C46" s="1516"/>
      <c r="D46" s="1516"/>
      <c r="E46" s="97">
        <f>SUM(E47:E48)</f>
        <v>0</v>
      </c>
      <c r="F46" s="370">
        <f>SUM(F47:F47)</f>
        <v>0</v>
      </c>
      <c r="G46" s="370">
        <f>SUM(G47:G48)</f>
        <v>0</v>
      </c>
      <c r="H46" s="846">
        <f>SUM(H47)</f>
        <v>0</v>
      </c>
      <c r="I46" s="189">
        <f>SUM(I47:I47)</f>
        <v>0</v>
      </c>
      <c r="J46" s="370">
        <f>SUM(J47:J47)</f>
        <v>10900</v>
      </c>
      <c r="K46" s="370">
        <f>SUM(K47)</f>
        <v>10900</v>
      </c>
      <c r="L46" s="918">
        <f>SUM(L47)</f>
        <v>0</v>
      </c>
      <c r="M46" s="759">
        <f>SUM(M47:M48)</f>
        <v>0</v>
      </c>
      <c r="N46" s="372">
        <f>SUM(N47:N48)</f>
        <v>10900</v>
      </c>
      <c r="O46" s="370">
        <f t="shared" si="1"/>
        <v>10900</v>
      </c>
      <c r="P46" s="846">
        <f>SUM(P47)</f>
        <v>0</v>
      </c>
    </row>
    <row r="47" spans="1:16" ht="26.25" thickBot="1">
      <c r="A47" s="684"/>
      <c r="B47" s="377" t="s">
        <v>175</v>
      </c>
      <c r="C47" s="685">
        <v>713</v>
      </c>
      <c r="D47" s="183" t="s">
        <v>635</v>
      </c>
      <c r="E47" s="184"/>
      <c r="F47" s="406"/>
      <c r="G47" s="406">
        <v>0</v>
      </c>
      <c r="H47" s="855">
        <v>0</v>
      </c>
      <c r="I47" s="1128">
        <v>0</v>
      </c>
      <c r="J47" s="1127">
        <v>10900</v>
      </c>
      <c r="K47" s="406">
        <v>10900</v>
      </c>
      <c r="L47" s="920">
        <v>0</v>
      </c>
      <c r="M47" s="1126">
        <v>0</v>
      </c>
      <c r="N47" s="1127">
        <v>10900</v>
      </c>
      <c r="O47" s="406">
        <f t="shared" si="1"/>
        <v>10900</v>
      </c>
      <c r="P47" s="913">
        <v>0</v>
      </c>
    </row>
    <row r="50" spans="5:14" ht="12.75">
      <c r="E50" s="5"/>
      <c r="F50" s="5"/>
      <c r="I50" s="5"/>
      <c r="J50" s="5"/>
      <c r="M50" s="5"/>
      <c r="N50" s="5"/>
    </row>
  </sheetData>
  <sheetProtection/>
  <mergeCells count="24">
    <mergeCell ref="F6:F7"/>
    <mergeCell ref="I6:I7"/>
    <mergeCell ref="G6:G7"/>
    <mergeCell ref="H6:H7"/>
    <mergeCell ref="J6:J7"/>
    <mergeCell ref="K6:K7"/>
    <mergeCell ref="E6:E7"/>
    <mergeCell ref="B46:D46"/>
    <mergeCell ref="B42:D42"/>
    <mergeCell ref="B33:D33"/>
    <mergeCell ref="B36:D36"/>
    <mergeCell ref="B39:D39"/>
    <mergeCell ref="B10:D10"/>
    <mergeCell ref="B15:D15"/>
    <mergeCell ref="L6:L7"/>
    <mergeCell ref="A3:P3"/>
    <mergeCell ref="E4:L4"/>
    <mergeCell ref="I5:L5"/>
    <mergeCell ref="M4:P5"/>
    <mergeCell ref="E5:H5"/>
    <mergeCell ref="M6:M7"/>
    <mergeCell ref="N6:N7"/>
    <mergeCell ref="O6:O7"/>
    <mergeCell ref="P6:P7"/>
  </mergeCells>
  <printOptions/>
  <pageMargins left="0.2362204724409449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zoomScalePageLayoutView="0" workbookViewId="0" topLeftCell="A52">
      <selection activeCell="F30" sqref="F30"/>
    </sheetView>
  </sheetViews>
  <sheetFormatPr defaultColWidth="9.140625" defaultRowHeight="12.75"/>
  <cols>
    <col min="1" max="1" width="6.57421875" style="0" customWidth="1"/>
    <col min="4" max="4" width="28.00390625" style="0" customWidth="1"/>
    <col min="5" max="5" width="10.7109375" style="0" customWidth="1"/>
    <col min="6" max="6" width="10.7109375" style="359" customWidth="1"/>
    <col min="7" max="8" width="10.7109375" style="5" customWidth="1"/>
    <col min="9" max="9" width="10.7109375" style="0" customWidth="1"/>
    <col min="10" max="10" width="10.7109375" style="359" customWidth="1"/>
    <col min="11" max="12" width="10.7109375" style="5" customWidth="1"/>
    <col min="13" max="13" width="10.7109375" style="0" customWidth="1"/>
    <col min="14" max="14" width="10.7109375" style="359" customWidth="1"/>
    <col min="15" max="16" width="10.7109375" style="5" customWidth="1"/>
  </cols>
  <sheetData>
    <row r="1" spans="1:14" ht="18.75">
      <c r="A1" s="1" t="s">
        <v>176</v>
      </c>
      <c r="B1" s="2"/>
      <c r="C1" s="2"/>
      <c r="D1" s="2"/>
      <c r="E1" s="2"/>
      <c r="N1" s="360"/>
    </row>
    <row r="2" spans="1:14" ht="13.5" thickBot="1">
      <c r="A2" s="6"/>
      <c r="N2" s="360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7"/>
      <c r="E4" s="1482" t="s">
        <v>1</v>
      </c>
      <c r="F4" s="1483"/>
      <c r="G4" s="1483"/>
      <c r="H4" s="1483"/>
      <c r="I4" s="1483"/>
      <c r="J4" s="1483"/>
      <c r="K4" s="1483"/>
      <c r="L4" s="1546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297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492"/>
      <c r="N5" s="1493"/>
      <c r="O5" s="1493"/>
      <c r="P5" s="1494"/>
    </row>
    <row r="6" spans="1:16" ht="18.75" customHeight="1">
      <c r="A6" s="345" t="s">
        <v>6</v>
      </c>
      <c r="B6" s="298" t="s">
        <v>7</v>
      </c>
      <c r="C6" s="299"/>
      <c r="D6" s="300" t="s">
        <v>8</v>
      </c>
      <c r="E6" s="1478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95" t="s">
        <v>623</v>
      </c>
      <c r="N6" s="1467" t="s">
        <v>689</v>
      </c>
      <c r="O6" s="1502" t="s">
        <v>706</v>
      </c>
      <c r="P6" s="1480" t="s">
        <v>707</v>
      </c>
    </row>
    <row r="7" spans="1:16" ht="18.75" customHeight="1">
      <c r="A7" s="345" t="s">
        <v>9</v>
      </c>
      <c r="B7" s="298" t="s">
        <v>452</v>
      </c>
      <c r="C7" s="299"/>
      <c r="D7" s="300"/>
      <c r="E7" s="1479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03"/>
      <c r="E8" s="317" t="s">
        <v>508</v>
      </c>
      <c r="F8" s="361" t="s">
        <v>508</v>
      </c>
      <c r="G8" s="831" t="s">
        <v>507</v>
      </c>
      <c r="H8" s="832" t="s">
        <v>508</v>
      </c>
      <c r="I8" s="754" t="s">
        <v>508</v>
      </c>
      <c r="J8" s="361" t="s">
        <v>508</v>
      </c>
      <c r="K8" s="831" t="s">
        <v>507</v>
      </c>
      <c r="L8" s="832" t="s">
        <v>508</v>
      </c>
      <c r="M8" s="766" t="s">
        <v>507</v>
      </c>
      <c r="N8" s="361" t="s">
        <v>508</v>
      </c>
      <c r="O8" s="831" t="s">
        <v>507</v>
      </c>
      <c r="P8" s="832" t="s">
        <v>508</v>
      </c>
    </row>
    <row r="9" spans="1:16" s="260" customFormat="1" ht="17.25" customHeight="1" thickTop="1">
      <c r="A9" s="1521" t="s">
        <v>177</v>
      </c>
      <c r="B9" s="1522"/>
      <c r="C9" s="1522"/>
      <c r="D9" s="1523"/>
      <c r="E9" s="143">
        <f>SUM(E10,E19,E21,E44,E52,E56)</f>
        <v>98406</v>
      </c>
      <c r="F9" s="392">
        <f>SUM(F10,F19,F21,F44,F52,F56)</f>
        <v>98406</v>
      </c>
      <c r="G9" s="890">
        <f>SUM(G10,G19,G21,G44,G52)</f>
        <v>98406</v>
      </c>
      <c r="H9" s="914">
        <f aca="true" t="shared" si="0" ref="H9:P9">SUM(H10,H19,H21,H44,H52,H56)</f>
        <v>0</v>
      </c>
      <c r="I9" s="755">
        <f t="shared" si="0"/>
        <v>703549</v>
      </c>
      <c r="J9" s="392">
        <f t="shared" si="0"/>
        <v>769550</v>
      </c>
      <c r="K9" s="890">
        <f t="shared" si="0"/>
        <v>791117</v>
      </c>
      <c r="L9" s="914">
        <f t="shared" si="0"/>
        <v>21567</v>
      </c>
      <c r="M9" s="755">
        <f t="shared" si="0"/>
        <v>801955</v>
      </c>
      <c r="N9" s="392">
        <f t="shared" si="0"/>
        <v>867956</v>
      </c>
      <c r="O9" s="890">
        <f t="shared" si="0"/>
        <v>889523</v>
      </c>
      <c r="P9" s="914">
        <f t="shared" si="0"/>
        <v>17567</v>
      </c>
    </row>
    <row r="10" spans="1:16" ht="15">
      <c r="A10" s="427" t="s">
        <v>178</v>
      </c>
      <c r="B10" s="95" t="s">
        <v>179</v>
      </c>
      <c r="C10" s="95"/>
      <c r="D10" s="96"/>
      <c r="E10" s="97">
        <f>SUM(E11:E14)</f>
        <v>27154</v>
      </c>
      <c r="F10" s="368">
        <f>SUM(F11:F18)</f>
        <v>27154</v>
      </c>
      <c r="G10" s="370">
        <f>SUM(G11:G18)</f>
        <v>27154</v>
      </c>
      <c r="H10" s="846">
        <f>SUM(H11:H18)</f>
        <v>0</v>
      </c>
      <c r="I10" s="756"/>
      <c r="J10" s="368"/>
      <c r="K10" s="370"/>
      <c r="L10" s="846">
        <f>SUM(L11:L18)</f>
        <v>0</v>
      </c>
      <c r="M10" s="756">
        <f>SUM(M11:M14)</f>
        <v>27154</v>
      </c>
      <c r="N10" s="368">
        <f>SUM(N11:N18)</f>
        <v>27154</v>
      </c>
      <c r="O10" s="370">
        <f>SUM(G10,K10)</f>
        <v>27154</v>
      </c>
      <c r="P10" s="846">
        <f>SUM(P11:P18)</f>
        <v>0</v>
      </c>
    </row>
    <row r="11" spans="1:16" s="261" customFormat="1" ht="24.75" customHeight="1">
      <c r="A11" s="428"/>
      <c r="B11" s="439" t="s">
        <v>13</v>
      </c>
      <c r="C11" s="100" t="s">
        <v>22</v>
      </c>
      <c r="D11" s="219" t="s">
        <v>23</v>
      </c>
      <c r="E11" s="178">
        <v>19400</v>
      </c>
      <c r="F11" s="1080">
        <v>0</v>
      </c>
      <c r="G11" s="371">
        <v>0</v>
      </c>
      <c r="H11" s="847">
        <v>0</v>
      </c>
      <c r="I11" s="757"/>
      <c r="J11" s="369"/>
      <c r="K11" s="404"/>
      <c r="L11" s="856"/>
      <c r="M11" s="1123">
        <v>19400</v>
      </c>
      <c r="N11" s="1080">
        <v>0</v>
      </c>
      <c r="O11" s="371">
        <f>SUM(G11,K11)</f>
        <v>0</v>
      </c>
      <c r="P11" s="868">
        <f>SUM(H11,L11)</f>
        <v>0</v>
      </c>
    </row>
    <row r="12" spans="1:16" s="261" customFormat="1" ht="25.5">
      <c r="A12" s="428"/>
      <c r="B12" s="439" t="s">
        <v>13</v>
      </c>
      <c r="C12" s="145" t="s">
        <v>447</v>
      </c>
      <c r="D12" s="217" t="s">
        <v>180</v>
      </c>
      <c r="E12" s="178">
        <v>1094</v>
      </c>
      <c r="F12" s="1080">
        <v>0</v>
      </c>
      <c r="G12" s="371">
        <v>0</v>
      </c>
      <c r="H12" s="847">
        <v>0</v>
      </c>
      <c r="I12" s="757"/>
      <c r="J12" s="369"/>
      <c r="K12" s="404"/>
      <c r="L12" s="856"/>
      <c r="M12" s="1123">
        <v>1094</v>
      </c>
      <c r="N12" s="1080">
        <v>0</v>
      </c>
      <c r="O12" s="371">
        <f aca="true" t="shared" si="1" ref="O12:O18">SUM(G12,K12)</f>
        <v>0</v>
      </c>
      <c r="P12" s="868">
        <f aca="true" t="shared" si="2" ref="P12:P18">SUM(H12,L12)</f>
        <v>0</v>
      </c>
    </row>
    <row r="13" spans="1:16" s="261" customFormat="1" ht="25.5" customHeight="1">
      <c r="A13" s="428"/>
      <c r="B13" s="439" t="s">
        <v>13</v>
      </c>
      <c r="C13" s="100">
        <v>633010</v>
      </c>
      <c r="D13" s="219" t="s">
        <v>113</v>
      </c>
      <c r="E13" s="178">
        <v>1660</v>
      </c>
      <c r="F13" s="1080">
        <v>0</v>
      </c>
      <c r="G13" s="371">
        <v>0</v>
      </c>
      <c r="H13" s="847">
        <v>0</v>
      </c>
      <c r="I13" s="757"/>
      <c r="J13" s="369"/>
      <c r="K13" s="404"/>
      <c r="L13" s="856"/>
      <c r="M13" s="1123">
        <v>1660</v>
      </c>
      <c r="N13" s="1080">
        <v>0</v>
      </c>
      <c r="O13" s="371">
        <f t="shared" si="1"/>
        <v>0</v>
      </c>
      <c r="P13" s="868">
        <f t="shared" si="2"/>
        <v>0</v>
      </c>
    </row>
    <row r="14" spans="1:16" s="261" customFormat="1" ht="12.75">
      <c r="A14" s="428"/>
      <c r="B14" s="439" t="s">
        <v>13</v>
      </c>
      <c r="C14" s="100">
        <v>637004</v>
      </c>
      <c r="D14" s="440" t="s">
        <v>181</v>
      </c>
      <c r="E14" s="178">
        <v>5000</v>
      </c>
      <c r="F14" s="1080">
        <v>0</v>
      </c>
      <c r="G14" s="371">
        <v>0</v>
      </c>
      <c r="H14" s="847">
        <v>0</v>
      </c>
      <c r="I14" s="757"/>
      <c r="J14" s="369"/>
      <c r="K14" s="404"/>
      <c r="L14" s="856"/>
      <c r="M14" s="1123">
        <v>5000</v>
      </c>
      <c r="N14" s="1080">
        <v>0</v>
      </c>
      <c r="O14" s="371">
        <f t="shared" si="1"/>
        <v>0</v>
      </c>
      <c r="P14" s="868">
        <f t="shared" si="2"/>
        <v>0</v>
      </c>
    </row>
    <row r="15" spans="1:16" s="261" customFormat="1" ht="25.5">
      <c r="A15" s="428"/>
      <c r="B15" s="476" t="s">
        <v>636</v>
      </c>
      <c r="C15" s="100" t="s">
        <v>22</v>
      </c>
      <c r="D15" s="219" t="s">
        <v>23</v>
      </c>
      <c r="E15" s="178">
        <v>0</v>
      </c>
      <c r="F15" s="1080">
        <v>19400</v>
      </c>
      <c r="G15" s="371">
        <v>19400</v>
      </c>
      <c r="H15" s="847">
        <v>0</v>
      </c>
      <c r="I15" s="757"/>
      <c r="J15" s="369"/>
      <c r="K15" s="404"/>
      <c r="L15" s="856"/>
      <c r="M15" s="1123">
        <v>0</v>
      </c>
      <c r="N15" s="1080">
        <v>19400</v>
      </c>
      <c r="O15" s="371">
        <f t="shared" si="1"/>
        <v>19400</v>
      </c>
      <c r="P15" s="868">
        <f t="shared" si="2"/>
        <v>0</v>
      </c>
    </row>
    <row r="16" spans="1:16" s="261" customFormat="1" ht="25.5">
      <c r="A16" s="428"/>
      <c r="B16" s="476" t="s">
        <v>636</v>
      </c>
      <c r="C16" s="145" t="s">
        <v>447</v>
      </c>
      <c r="D16" s="217" t="s">
        <v>180</v>
      </c>
      <c r="E16" s="178">
        <v>0</v>
      </c>
      <c r="F16" s="1080">
        <v>1094</v>
      </c>
      <c r="G16" s="371">
        <v>1094</v>
      </c>
      <c r="H16" s="847">
        <v>0</v>
      </c>
      <c r="I16" s="757"/>
      <c r="J16" s="369"/>
      <c r="K16" s="404"/>
      <c r="L16" s="856"/>
      <c r="M16" s="1123">
        <v>0</v>
      </c>
      <c r="N16" s="1080">
        <v>1094</v>
      </c>
      <c r="O16" s="371">
        <f t="shared" si="1"/>
        <v>1094</v>
      </c>
      <c r="P16" s="868">
        <f t="shared" si="2"/>
        <v>0</v>
      </c>
    </row>
    <row r="17" spans="1:16" s="261" customFormat="1" ht="25.5">
      <c r="A17" s="428"/>
      <c r="B17" s="476" t="s">
        <v>636</v>
      </c>
      <c r="C17" s="100">
        <v>633010</v>
      </c>
      <c r="D17" s="219" t="s">
        <v>113</v>
      </c>
      <c r="E17" s="178">
        <v>0</v>
      </c>
      <c r="F17" s="1080">
        <v>1660</v>
      </c>
      <c r="G17" s="371">
        <v>1660</v>
      </c>
      <c r="H17" s="847">
        <v>0</v>
      </c>
      <c r="I17" s="757"/>
      <c r="J17" s="369"/>
      <c r="K17" s="404"/>
      <c r="L17" s="856"/>
      <c r="M17" s="1123">
        <v>0</v>
      </c>
      <c r="N17" s="1080">
        <v>1660</v>
      </c>
      <c r="O17" s="371">
        <f t="shared" si="1"/>
        <v>1660</v>
      </c>
      <c r="P17" s="868">
        <f t="shared" si="2"/>
        <v>0</v>
      </c>
    </row>
    <row r="18" spans="1:16" s="261" customFormat="1" ht="12.75">
      <c r="A18" s="428"/>
      <c r="B18" s="476" t="s">
        <v>636</v>
      </c>
      <c r="C18" s="100">
        <v>637004</v>
      </c>
      <c r="D18" s="440" t="s">
        <v>181</v>
      </c>
      <c r="E18" s="178">
        <v>0</v>
      </c>
      <c r="F18" s="1080">
        <v>5000</v>
      </c>
      <c r="G18" s="371">
        <v>5000</v>
      </c>
      <c r="H18" s="847">
        <v>0</v>
      </c>
      <c r="I18" s="757"/>
      <c r="J18" s="369"/>
      <c r="K18" s="404"/>
      <c r="L18" s="856"/>
      <c r="M18" s="1123">
        <v>0</v>
      </c>
      <c r="N18" s="1080">
        <v>5000</v>
      </c>
      <c r="O18" s="371">
        <f t="shared" si="1"/>
        <v>5000</v>
      </c>
      <c r="P18" s="868">
        <f t="shared" si="2"/>
        <v>0</v>
      </c>
    </row>
    <row r="19" spans="1:16" ht="15">
      <c r="A19" s="410" t="s">
        <v>182</v>
      </c>
      <c r="B19" s="1515" t="s">
        <v>183</v>
      </c>
      <c r="C19" s="1524"/>
      <c r="D19" s="1525"/>
      <c r="E19" s="97">
        <v>166</v>
      </c>
      <c r="F19" s="370">
        <v>166</v>
      </c>
      <c r="G19" s="370">
        <v>166</v>
      </c>
      <c r="H19" s="846">
        <f>SUM(H20)</f>
        <v>0</v>
      </c>
      <c r="I19" s="759"/>
      <c r="J19" s="372"/>
      <c r="K19" s="370"/>
      <c r="L19" s="846">
        <f>SUM(L20)</f>
        <v>0</v>
      </c>
      <c r="M19" s="189">
        <v>166</v>
      </c>
      <c r="N19" s="370">
        <v>166</v>
      </c>
      <c r="O19" s="370">
        <f>SUM(G19,K19)</f>
        <v>166</v>
      </c>
      <c r="P19" s="846">
        <f>SUM(P20)</f>
        <v>0</v>
      </c>
    </row>
    <row r="20" spans="1:16" ht="12.75">
      <c r="A20" s="447"/>
      <c r="B20" s="112" t="s">
        <v>13</v>
      </c>
      <c r="C20" s="100">
        <v>637027</v>
      </c>
      <c r="D20" s="144" t="s">
        <v>184</v>
      </c>
      <c r="E20" s="102">
        <v>166</v>
      </c>
      <c r="F20" s="371">
        <v>166</v>
      </c>
      <c r="G20" s="371">
        <v>166</v>
      </c>
      <c r="H20" s="847">
        <v>0</v>
      </c>
      <c r="I20" s="771"/>
      <c r="J20" s="373"/>
      <c r="K20" s="404"/>
      <c r="L20" s="856"/>
      <c r="M20" s="453">
        <v>166</v>
      </c>
      <c r="N20" s="371">
        <v>166</v>
      </c>
      <c r="O20" s="371">
        <f>SUM(G20,K20)</f>
        <v>166</v>
      </c>
      <c r="P20" s="868">
        <f>SUM(H20,L20)</f>
        <v>0</v>
      </c>
    </row>
    <row r="21" spans="1:16" ht="15">
      <c r="A21" s="350" t="s">
        <v>185</v>
      </c>
      <c r="B21" s="1515" t="s">
        <v>186</v>
      </c>
      <c r="C21" s="1552"/>
      <c r="D21" s="1552"/>
      <c r="E21" s="97">
        <f aca="true" t="shared" si="3" ref="E21:M21">SUM(E22:E41)</f>
        <v>9278</v>
      </c>
      <c r="F21" s="370">
        <f t="shared" si="3"/>
        <v>9278</v>
      </c>
      <c r="G21" s="370">
        <f>SUM(G22:G43)</f>
        <v>9278</v>
      </c>
      <c r="H21" s="846">
        <f>SUM(H22:H43)</f>
        <v>0</v>
      </c>
      <c r="I21" s="189">
        <f t="shared" si="3"/>
        <v>286149</v>
      </c>
      <c r="J21" s="370">
        <f>SUM(J22:J43)</f>
        <v>404442</v>
      </c>
      <c r="K21" s="370">
        <f>SUM(K22:K43)</f>
        <v>404442</v>
      </c>
      <c r="L21" s="846">
        <f>SUM(L22:L43)</f>
        <v>0</v>
      </c>
      <c r="M21" s="759">
        <f t="shared" si="3"/>
        <v>295427</v>
      </c>
      <c r="N21" s="372">
        <f>SUM(N22:N43)</f>
        <v>413720</v>
      </c>
      <c r="O21" s="370">
        <f>SUM(G21,K21)</f>
        <v>413720</v>
      </c>
      <c r="P21" s="846">
        <f>SUM(P22:P43)</f>
        <v>-4000</v>
      </c>
    </row>
    <row r="22" spans="1:16" ht="12.75">
      <c r="A22" s="391"/>
      <c r="B22" s="112" t="s">
        <v>187</v>
      </c>
      <c r="C22" s="100">
        <v>632003</v>
      </c>
      <c r="D22" s="144" t="s">
        <v>188</v>
      </c>
      <c r="E22" s="102">
        <v>232</v>
      </c>
      <c r="F22" s="371">
        <v>232</v>
      </c>
      <c r="G22" s="371">
        <v>232</v>
      </c>
      <c r="H22" s="847">
        <v>0</v>
      </c>
      <c r="I22" s="760"/>
      <c r="J22" s="371"/>
      <c r="K22" s="858"/>
      <c r="L22" s="859"/>
      <c r="M22" s="453">
        <v>232</v>
      </c>
      <c r="N22" s="371">
        <v>232</v>
      </c>
      <c r="O22" s="371">
        <f aca="true" t="shared" si="4" ref="O22:O38">SUM(G22,K22)</f>
        <v>232</v>
      </c>
      <c r="P22" s="868">
        <f aca="true" t="shared" si="5" ref="P22:P43">SUM(H22,L22)</f>
        <v>0</v>
      </c>
    </row>
    <row r="23" spans="1:16" ht="12.75">
      <c r="A23" s="391"/>
      <c r="B23" s="112" t="s">
        <v>187</v>
      </c>
      <c r="C23" s="100">
        <v>633003</v>
      </c>
      <c r="D23" s="144" t="s">
        <v>450</v>
      </c>
      <c r="E23" s="102">
        <v>200</v>
      </c>
      <c r="F23" s="371">
        <v>200</v>
      </c>
      <c r="G23" s="371">
        <v>200</v>
      </c>
      <c r="H23" s="847">
        <v>0</v>
      </c>
      <c r="I23" s="760"/>
      <c r="J23" s="371"/>
      <c r="K23" s="858"/>
      <c r="L23" s="859"/>
      <c r="M23" s="453">
        <v>200</v>
      </c>
      <c r="N23" s="371">
        <v>200</v>
      </c>
      <c r="O23" s="371">
        <f t="shared" si="4"/>
        <v>200</v>
      </c>
      <c r="P23" s="868">
        <f t="shared" si="5"/>
        <v>0</v>
      </c>
    </row>
    <row r="24" spans="1:16" ht="25.5">
      <c r="A24" s="1289"/>
      <c r="B24" s="1298" t="s">
        <v>187</v>
      </c>
      <c r="C24" s="1160">
        <v>633004</v>
      </c>
      <c r="D24" s="1161" t="s">
        <v>699</v>
      </c>
      <c r="E24" s="108">
        <v>0</v>
      </c>
      <c r="F24" s="671">
        <v>0</v>
      </c>
      <c r="G24" s="671">
        <v>22</v>
      </c>
      <c r="H24" s="1150">
        <v>22</v>
      </c>
      <c r="I24" s="1334"/>
      <c r="J24" s="671"/>
      <c r="K24" s="1319"/>
      <c r="L24" s="1335"/>
      <c r="M24" s="688"/>
      <c r="N24" s="671"/>
      <c r="O24" s="671">
        <f t="shared" si="4"/>
        <v>22</v>
      </c>
      <c r="P24" s="1163">
        <f t="shared" si="5"/>
        <v>22</v>
      </c>
    </row>
    <row r="25" spans="1:16" ht="12.75">
      <c r="A25" s="1289"/>
      <c r="B25" s="1298" t="s">
        <v>187</v>
      </c>
      <c r="C25" s="1160">
        <v>633005</v>
      </c>
      <c r="D25" s="1288" t="s">
        <v>451</v>
      </c>
      <c r="E25" s="108">
        <v>1300</v>
      </c>
      <c r="F25" s="671">
        <v>1300</v>
      </c>
      <c r="G25" s="671">
        <v>0</v>
      </c>
      <c r="H25" s="1150">
        <v>-1300</v>
      </c>
      <c r="I25" s="1334"/>
      <c r="J25" s="671"/>
      <c r="K25" s="1319"/>
      <c r="L25" s="1335"/>
      <c r="M25" s="688">
        <v>1300</v>
      </c>
      <c r="N25" s="671">
        <v>1300</v>
      </c>
      <c r="O25" s="671">
        <f t="shared" si="4"/>
        <v>0</v>
      </c>
      <c r="P25" s="1163">
        <f t="shared" si="5"/>
        <v>-1300</v>
      </c>
    </row>
    <row r="26" spans="1:16" ht="12.75">
      <c r="A26" s="1289"/>
      <c r="B26" s="1298" t="s">
        <v>187</v>
      </c>
      <c r="C26" s="1160">
        <v>633006</v>
      </c>
      <c r="D26" s="1288" t="s">
        <v>189</v>
      </c>
      <c r="E26" s="108">
        <v>436</v>
      </c>
      <c r="F26" s="671">
        <v>436</v>
      </c>
      <c r="G26" s="671">
        <v>208</v>
      </c>
      <c r="H26" s="1150">
        <v>-228</v>
      </c>
      <c r="I26" s="1334"/>
      <c r="J26" s="671"/>
      <c r="K26" s="1319"/>
      <c r="L26" s="1335"/>
      <c r="M26" s="688">
        <v>436</v>
      </c>
      <c r="N26" s="671">
        <v>436</v>
      </c>
      <c r="O26" s="671">
        <f t="shared" si="4"/>
        <v>208</v>
      </c>
      <c r="P26" s="1163">
        <f t="shared" si="5"/>
        <v>-228</v>
      </c>
    </row>
    <row r="27" spans="1:16" ht="12.75">
      <c r="A27" s="1289"/>
      <c r="B27" s="1298" t="s">
        <v>187</v>
      </c>
      <c r="C27" s="1160">
        <v>633006</v>
      </c>
      <c r="D27" s="1288" t="s">
        <v>170</v>
      </c>
      <c r="E27" s="108">
        <v>0</v>
      </c>
      <c r="F27" s="671">
        <v>0</v>
      </c>
      <c r="G27" s="671">
        <v>295</v>
      </c>
      <c r="H27" s="1150">
        <v>295</v>
      </c>
      <c r="I27" s="1334"/>
      <c r="J27" s="671"/>
      <c r="K27" s="1319"/>
      <c r="L27" s="1335"/>
      <c r="M27" s="688"/>
      <c r="N27" s="671"/>
      <c r="O27" s="671">
        <f t="shared" si="4"/>
        <v>295</v>
      </c>
      <c r="P27" s="1163">
        <f t="shared" si="5"/>
        <v>295</v>
      </c>
    </row>
    <row r="28" spans="1:16" ht="12.75">
      <c r="A28" s="1289"/>
      <c r="B28" s="1298" t="s">
        <v>187</v>
      </c>
      <c r="C28" s="1160">
        <v>633010</v>
      </c>
      <c r="D28" s="1288" t="s">
        <v>190</v>
      </c>
      <c r="E28" s="108">
        <v>1000</v>
      </c>
      <c r="F28" s="671">
        <v>1000</v>
      </c>
      <c r="G28" s="671">
        <v>1413</v>
      </c>
      <c r="H28" s="1150">
        <v>413</v>
      </c>
      <c r="I28" s="1334"/>
      <c r="J28" s="671"/>
      <c r="K28" s="1319"/>
      <c r="L28" s="1335"/>
      <c r="M28" s="688">
        <v>1000</v>
      </c>
      <c r="N28" s="671">
        <v>1000</v>
      </c>
      <c r="O28" s="671">
        <f t="shared" si="4"/>
        <v>1413</v>
      </c>
      <c r="P28" s="1163">
        <f t="shared" si="5"/>
        <v>413</v>
      </c>
    </row>
    <row r="29" spans="1:16" ht="24" customHeight="1">
      <c r="A29" s="1289"/>
      <c r="B29" s="1298"/>
      <c r="C29" s="1160">
        <v>633016</v>
      </c>
      <c r="D29" s="1161" t="s">
        <v>449</v>
      </c>
      <c r="E29" s="108">
        <v>150</v>
      </c>
      <c r="F29" s="671">
        <v>150</v>
      </c>
      <c r="G29" s="671">
        <v>50</v>
      </c>
      <c r="H29" s="1150">
        <v>-100</v>
      </c>
      <c r="I29" s="1334"/>
      <c r="J29" s="671"/>
      <c r="K29" s="1319"/>
      <c r="L29" s="1335"/>
      <c r="M29" s="688">
        <v>150</v>
      </c>
      <c r="N29" s="671">
        <v>150</v>
      </c>
      <c r="O29" s="671">
        <f t="shared" si="4"/>
        <v>50</v>
      </c>
      <c r="P29" s="1163">
        <f t="shared" si="5"/>
        <v>-100</v>
      </c>
    </row>
    <row r="30" spans="1:16" ht="25.5" customHeight="1">
      <c r="A30" s="1289"/>
      <c r="B30" s="1298" t="s">
        <v>187</v>
      </c>
      <c r="C30" s="1160">
        <v>634001</v>
      </c>
      <c r="D30" s="1161" t="s">
        <v>135</v>
      </c>
      <c r="E30" s="108">
        <v>1500</v>
      </c>
      <c r="F30" s="671">
        <v>1500</v>
      </c>
      <c r="G30" s="671">
        <v>1000</v>
      </c>
      <c r="H30" s="1150">
        <v>-500</v>
      </c>
      <c r="I30" s="1334"/>
      <c r="J30" s="671"/>
      <c r="K30" s="1319"/>
      <c r="L30" s="1335"/>
      <c r="M30" s="688">
        <v>1500</v>
      </c>
      <c r="N30" s="671">
        <v>1500</v>
      </c>
      <c r="O30" s="671">
        <f t="shared" si="4"/>
        <v>1000</v>
      </c>
      <c r="P30" s="1163">
        <f t="shared" si="5"/>
        <v>-500</v>
      </c>
    </row>
    <row r="31" spans="1:16" ht="17.25" customHeight="1">
      <c r="A31" s="1289"/>
      <c r="B31" s="1298" t="s">
        <v>191</v>
      </c>
      <c r="C31" s="1160">
        <v>634002</v>
      </c>
      <c r="D31" s="1161" t="s">
        <v>596</v>
      </c>
      <c r="E31" s="108">
        <v>300</v>
      </c>
      <c r="F31" s="671">
        <v>300</v>
      </c>
      <c r="G31" s="671">
        <v>2299</v>
      </c>
      <c r="H31" s="1150">
        <v>1999</v>
      </c>
      <c r="I31" s="1334"/>
      <c r="J31" s="671"/>
      <c r="K31" s="1319"/>
      <c r="L31" s="1335"/>
      <c r="M31" s="688">
        <v>300</v>
      </c>
      <c r="N31" s="671">
        <v>300</v>
      </c>
      <c r="O31" s="671">
        <f t="shared" si="4"/>
        <v>2299</v>
      </c>
      <c r="P31" s="1163">
        <f t="shared" si="5"/>
        <v>1999</v>
      </c>
    </row>
    <row r="32" spans="1:16" ht="15" customHeight="1">
      <c r="A32" s="1289"/>
      <c r="B32" s="1298" t="s">
        <v>187</v>
      </c>
      <c r="C32" s="1160">
        <v>634002</v>
      </c>
      <c r="D32" s="1161" t="s">
        <v>192</v>
      </c>
      <c r="E32" s="108">
        <v>1630</v>
      </c>
      <c r="F32" s="671">
        <v>1630</v>
      </c>
      <c r="G32" s="671">
        <v>400</v>
      </c>
      <c r="H32" s="1150">
        <v>-1230</v>
      </c>
      <c r="I32" s="1334"/>
      <c r="J32" s="671"/>
      <c r="K32" s="1319"/>
      <c r="L32" s="1335"/>
      <c r="M32" s="688">
        <v>1630</v>
      </c>
      <c r="N32" s="671">
        <v>1630</v>
      </c>
      <c r="O32" s="671">
        <f t="shared" si="4"/>
        <v>400</v>
      </c>
      <c r="P32" s="1163">
        <f t="shared" si="5"/>
        <v>-1230</v>
      </c>
    </row>
    <row r="33" spans="1:16" ht="15" customHeight="1">
      <c r="A33" s="1289"/>
      <c r="B33" s="1298" t="s">
        <v>187</v>
      </c>
      <c r="C33" s="1160">
        <v>634002</v>
      </c>
      <c r="D33" s="1161" t="s">
        <v>717</v>
      </c>
      <c r="E33" s="108"/>
      <c r="F33" s="671"/>
      <c r="G33" s="671">
        <v>806</v>
      </c>
      <c r="H33" s="1150">
        <v>806</v>
      </c>
      <c r="I33" s="1334"/>
      <c r="J33" s="671"/>
      <c r="K33" s="1319"/>
      <c r="L33" s="1335"/>
      <c r="M33" s="688"/>
      <c r="N33" s="671"/>
      <c r="O33" s="671">
        <v>806</v>
      </c>
      <c r="P33" s="1163">
        <v>806</v>
      </c>
    </row>
    <row r="34" spans="1:16" ht="26.25" customHeight="1">
      <c r="A34" s="1289"/>
      <c r="B34" s="1298" t="s">
        <v>187</v>
      </c>
      <c r="C34" s="1160">
        <v>637004</v>
      </c>
      <c r="D34" s="1161" t="s">
        <v>493</v>
      </c>
      <c r="E34" s="108">
        <v>200</v>
      </c>
      <c r="F34" s="671">
        <v>200</v>
      </c>
      <c r="G34" s="671">
        <v>23</v>
      </c>
      <c r="H34" s="1150">
        <v>-177</v>
      </c>
      <c r="I34" s="1334"/>
      <c r="J34" s="671"/>
      <c r="K34" s="1319"/>
      <c r="L34" s="1335"/>
      <c r="M34" s="688">
        <v>200</v>
      </c>
      <c r="N34" s="671">
        <v>200</v>
      </c>
      <c r="O34" s="671">
        <f t="shared" si="4"/>
        <v>23</v>
      </c>
      <c r="P34" s="1163">
        <f t="shared" si="5"/>
        <v>-177</v>
      </c>
    </row>
    <row r="35" spans="1:16" ht="12.75">
      <c r="A35" s="391"/>
      <c r="B35" s="112" t="s">
        <v>187</v>
      </c>
      <c r="C35" s="100">
        <v>637015</v>
      </c>
      <c r="D35" s="144" t="s">
        <v>193</v>
      </c>
      <c r="E35" s="102">
        <v>170</v>
      </c>
      <c r="F35" s="371">
        <v>170</v>
      </c>
      <c r="G35" s="371">
        <v>170</v>
      </c>
      <c r="H35" s="847">
        <v>0</v>
      </c>
      <c r="I35" s="760"/>
      <c r="J35" s="371"/>
      <c r="K35" s="858"/>
      <c r="L35" s="859"/>
      <c r="M35" s="453">
        <v>170</v>
      </c>
      <c r="N35" s="371">
        <v>170</v>
      </c>
      <c r="O35" s="371">
        <f t="shared" si="4"/>
        <v>170</v>
      </c>
      <c r="P35" s="868">
        <f t="shared" si="5"/>
        <v>0</v>
      </c>
    </row>
    <row r="36" spans="1:16" ht="24.75" customHeight="1">
      <c r="A36" s="391"/>
      <c r="B36" s="112" t="s">
        <v>187</v>
      </c>
      <c r="C36" s="100">
        <v>637027</v>
      </c>
      <c r="D36" s="140" t="s">
        <v>194</v>
      </c>
      <c r="E36" s="102">
        <v>1162</v>
      </c>
      <c r="F36" s="371">
        <v>1162</v>
      </c>
      <c r="G36" s="371">
        <v>1162</v>
      </c>
      <c r="H36" s="847">
        <v>0</v>
      </c>
      <c r="I36" s="760"/>
      <c r="J36" s="371"/>
      <c r="K36" s="858"/>
      <c r="L36" s="859"/>
      <c r="M36" s="453">
        <v>1162</v>
      </c>
      <c r="N36" s="371">
        <v>1162</v>
      </c>
      <c r="O36" s="371">
        <f t="shared" si="4"/>
        <v>1162</v>
      </c>
      <c r="P36" s="868">
        <f t="shared" si="5"/>
        <v>0</v>
      </c>
    </row>
    <row r="37" spans="1:16" ht="26.25" customHeight="1">
      <c r="A37" s="391"/>
      <c r="B37" s="112" t="s">
        <v>187</v>
      </c>
      <c r="C37" s="100">
        <v>642001</v>
      </c>
      <c r="D37" s="140" t="s">
        <v>195</v>
      </c>
      <c r="E37" s="102">
        <v>998</v>
      </c>
      <c r="F37" s="371">
        <v>998</v>
      </c>
      <c r="G37" s="371">
        <v>998</v>
      </c>
      <c r="H37" s="847">
        <v>0</v>
      </c>
      <c r="I37" s="760"/>
      <c r="J37" s="371"/>
      <c r="K37" s="858"/>
      <c r="L37" s="859"/>
      <c r="M37" s="453">
        <v>998</v>
      </c>
      <c r="N37" s="371">
        <v>998</v>
      </c>
      <c r="O37" s="371">
        <f t="shared" si="4"/>
        <v>998</v>
      </c>
      <c r="P37" s="868">
        <f t="shared" si="5"/>
        <v>0</v>
      </c>
    </row>
    <row r="38" spans="1:16" s="261" customFormat="1" ht="26.25" customHeight="1">
      <c r="A38" s="1289"/>
      <c r="B38" s="1298" t="s">
        <v>187</v>
      </c>
      <c r="C38" s="1147">
        <v>713004</v>
      </c>
      <c r="D38" s="1161" t="s">
        <v>597</v>
      </c>
      <c r="E38" s="108"/>
      <c r="F38" s="671"/>
      <c r="G38" s="671"/>
      <c r="H38" s="1150"/>
      <c r="I38" s="688">
        <v>4000</v>
      </c>
      <c r="J38" s="671">
        <v>4000</v>
      </c>
      <c r="K38" s="1333">
        <v>0</v>
      </c>
      <c r="L38" s="1151">
        <v>-4000</v>
      </c>
      <c r="M38" s="688">
        <v>4000</v>
      </c>
      <c r="N38" s="671">
        <v>4000</v>
      </c>
      <c r="O38" s="671">
        <f t="shared" si="4"/>
        <v>0</v>
      </c>
      <c r="P38" s="1163">
        <f t="shared" si="5"/>
        <v>-4000</v>
      </c>
    </row>
    <row r="39" spans="1:16" s="261" customFormat="1" ht="26.25" customHeight="1">
      <c r="A39" s="1289"/>
      <c r="B39" s="1298" t="s">
        <v>187</v>
      </c>
      <c r="C39" s="1147">
        <v>717002</v>
      </c>
      <c r="D39" s="1161" t="s">
        <v>730</v>
      </c>
      <c r="E39" s="108"/>
      <c r="F39" s="671"/>
      <c r="G39" s="671"/>
      <c r="H39" s="1150"/>
      <c r="I39" s="688"/>
      <c r="J39" s="671"/>
      <c r="K39" s="1333">
        <v>4000</v>
      </c>
      <c r="L39" s="1151">
        <v>4000</v>
      </c>
      <c r="M39" s="688"/>
      <c r="N39" s="671"/>
      <c r="O39" s="671"/>
      <c r="P39" s="1163"/>
    </row>
    <row r="40" spans="1:16" s="261" customFormat="1" ht="27" customHeight="1">
      <c r="A40" s="391"/>
      <c r="B40" s="112" t="s">
        <v>187</v>
      </c>
      <c r="C40" s="100">
        <v>700</v>
      </c>
      <c r="D40" s="140" t="s">
        <v>517</v>
      </c>
      <c r="E40" s="102"/>
      <c r="F40" s="371"/>
      <c r="G40" s="371"/>
      <c r="H40" s="847"/>
      <c r="I40" s="1096">
        <v>265552</v>
      </c>
      <c r="J40" s="395">
        <v>153921</v>
      </c>
      <c r="K40" s="371">
        <v>153921</v>
      </c>
      <c r="L40" s="894"/>
      <c r="M40" s="1096">
        <v>265552</v>
      </c>
      <c r="N40" s="395">
        <v>153921</v>
      </c>
      <c r="O40" s="371">
        <f aca="true" t="shared" si="6" ref="O40:O58">SUM(G40,K40)</f>
        <v>153921</v>
      </c>
      <c r="P40" s="868">
        <f t="shared" si="5"/>
        <v>0</v>
      </c>
    </row>
    <row r="41" spans="1:16" s="261" customFormat="1" ht="36" customHeight="1">
      <c r="A41" s="391"/>
      <c r="B41" s="112" t="s">
        <v>13</v>
      </c>
      <c r="C41" s="100">
        <v>714004</v>
      </c>
      <c r="D41" s="140" t="s">
        <v>662</v>
      </c>
      <c r="E41" s="102"/>
      <c r="F41" s="371"/>
      <c r="G41" s="371"/>
      <c r="H41" s="847"/>
      <c r="I41" s="1096">
        <v>16597</v>
      </c>
      <c r="J41" s="395">
        <v>8101</v>
      </c>
      <c r="K41" s="371">
        <v>8101</v>
      </c>
      <c r="L41" s="894"/>
      <c r="M41" s="1096">
        <v>16597</v>
      </c>
      <c r="N41" s="395">
        <v>8101</v>
      </c>
      <c r="O41" s="371">
        <f t="shared" si="6"/>
        <v>8101</v>
      </c>
      <c r="P41" s="868">
        <f t="shared" si="5"/>
        <v>0</v>
      </c>
    </row>
    <row r="42" spans="1:16" s="261" customFormat="1" ht="24.75" customHeight="1">
      <c r="A42" s="391"/>
      <c r="B42" s="112" t="s">
        <v>187</v>
      </c>
      <c r="C42" s="100">
        <v>700</v>
      </c>
      <c r="D42" s="140" t="s">
        <v>661</v>
      </c>
      <c r="E42" s="102"/>
      <c r="F42" s="371"/>
      <c r="G42" s="371"/>
      <c r="H42" s="847"/>
      <c r="I42" s="1096">
        <v>0</v>
      </c>
      <c r="J42" s="395">
        <v>226499</v>
      </c>
      <c r="K42" s="371">
        <v>226499</v>
      </c>
      <c r="L42" s="894"/>
      <c r="M42" s="1096">
        <v>0</v>
      </c>
      <c r="N42" s="395">
        <v>226499</v>
      </c>
      <c r="O42" s="371">
        <f t="shared" si="6"/>
        <v>226499</v>
      </c>
      <c r="P42" s="868">
        <f t="shared" si="5"/>
        <v>0</v>
      </c>
    </row>
    <row r="43" spans="1:16" s="261" customFormat="1" ht="39.75" customHeight="1">
      <c r="A43" s="391"/>
      <c r="B43" s="112" t="s">
        <v>13</v>
      </c>
      <c r="C43" s="100">
        <v>714004</v>
      </c>
      <c r="D43" s="140" t="s">
        <v>663</v>
      </c>
      <c r="E43" s="102"/>
      <c r="F43" s="371"/>
      <c r="G43" s="371"/>
      <c r="H43" s="847"/>
      <c r="I43" s="1096">
        <v>0</v>
      </c>
      <c r="J43" s="395">
        <v>11921</v>
      </c>
      <c r="K43" s="371">
        <v>11921</v>
      </c>
      <c r="L43" s="894"/>
      <c r="M43" s="1096">
        <v>0</v>
      </c>
      <c r="N43" s="395">
        <v>11921</v>
      </c>
      <c r="O43" s="371">
        <f t="shared" si="6"/>
        <v>11921</v>
      </c>
      <c r="P43" s="868">
        <f t="shared" si="5"/>
        <v>0</v>
      </c>
    </row>
    <row r="44" spans="1:16" ht="15">
      <c r="A44" s="350" t="s">
        <v>196</v>
      </c>
      <c r="B44" s="1515" t="s">
        <v>197</v>
      </c>
      <c r="C44" s="1516"/>
      <c r="D44" s="1516"/>
      <c r="E44" s="97">
        <v>61808</v>
      </c>
      <c r="F44" s="370">
        <v>61808</v>
      </c>
      <c r="G44" s="370">
        <f>SUM(G45)</f>
        <v>61808</v>
      </c>
      <c r="H44" s="846">
        <f>SUM(H45)</f>
        <v>0</v>
      </c>
      <c r="I44" s="189">
        <v>60564</v>
      </c>
      <c r="J44" s="370">
        <v>41278</v>
      </c>
      <c r="K44" s="370">
        <f>SUM(K45)</f>
        <v>77845</v>
      </c>
      <c r="L44" s="846">
        <f>SUM(L45)</f>
        <v>36567</v>
      </c>
      <c r="M44" s="759">
        <v>122372</v>
      </c>
      <c r="N44" s="372">
        <v>103086</v>
      </c>
      <c r="O44" s="370">
        <f>SUM(O46:O51)</f>
        <v>139653</v>
      </c>
      <c r="P44" s="846">
        <f>SUM(P45)</f>
        <v>36567</v>
      </c>
    </row>
    <row r="45" spans="1:16" ht="27" customHeight="1">
      <c r="A45" s="354" t="s">
        <v>198</v>
      </c>
      <c r="B45" s="116"/>
      <c r="C45" s="115">
        <v>1</v>
      </c>
      <c r="D45" s="124" t="s">
        <v>199</v>
      </c>
      <c r="E45" s="118">
        <f>SUM(E46:E48)</f>
        <v>61808</v>
      </c>
      <c r="F45" s="394">
        <f>SUM(F46:F48)</f>
        <v>61808</v>
      </c>
      <c r="G45" s="394">
        <f>SUM(G46:G51)</f>
        <v>61808</v>
      </c>
      <c r="H45" s="848">
        <f aca="true" t="shared" si="7" ref="H45:N45">SUM(H46:H50)</f>
        <v>0</v>
      </c>
      <c r="I45" s="454">
        <f t="shared" si="7"/>
        <v>60564</v>
      </c>
      <c r="J45" s="394">
        <f t="shared" si="7"/>
        <v>41278</v>
      </c>
      <c r="K45" s="394">
        <f>SUM(K46:K51)</f>
        <v>77845</v>
      </c>
      <c r="L45" s="848">
        <f>SUM(L46:L51)</f>
        <v>36567</v>
      </c>
      <c r="M45" s="767">
        <f t="shared" si="7"/>
        <v>122372</v>
      </c>
      <c r="N45" s="375">
        <f t="shared" si="7"/>
        <v>103086</v>
      </c>
      <c r="O45" s="394">
        <f>SUM(O46:O51)</f>
        <v>139653</v>
      </c>
      <c r="P45" s="923">
        <v>36567</v>
      </c>
    </row>
    <row r="46" spans="1:16" ht="12.75">
      <c r="A46" s="430"/>
      <c r="B46" s="112" t="s">
        <v>200</v>
      </c>
      <c r="C46" s="100">
        <v>632001</v>
      </c>
      <c r="D46" s="144" t="s">
        <v>201</v>
      </c>
      <c r="E46" s="102">
        <v>49791</v>
      </c>
      <c r="F46" s="371">
        <v>49791</v>
      </c>
      <c r="G46" s="371">
        <v>49791</v>
      </c>
      <c r="H46" s="847">
        <v>0</v>
      </c>
      <c r="I46" s="453"/>
      <c r="J46" s="371"/>
      <c r="K46" s="371"/>
      <c r="L46" s="847"/>
      <c r="M46" s="453">
        <v>49791</v>
      </c>
      <c r="N46" s="371">
        <v>49791</v>
      </c>
      <c r="O46" s="371">
        <f t="shared" si="6"/>
        <v>49791</v>
      </c>
      <c r="P46" s="868">
        <f aca="true" t="shared" si="8" ref="P46:P51">SUM(H46,L46)</f>
        <v>0</v>
      </c>
    </row>
    <row r="47" spans="1:16" ht="24.75" customHeight="1">
      <c r="A47" s="430"/>
      <c r="B47" s="112" t="s">
        <v>200</v>
      </c>
      <c r="C47" s="100">
        <v>641001</v>
      </c>
      <c r="D47" s="140" t="s">
        <v>202</v>
      </c>
      <c r="E47" s="102">
        <v>3320</v>
      </c>
      <c r="F47" s="371">
        <v>3320</v>
      </c>
      <c r="G47" s="371">
        <v>3320</v>
      </c>
      <c r="H47" s="847">
        <v>0</v>
      </c>
      <c r="I47" s="453"/>
      <c r="J47" s="371"/>
      <c r="K47" s="371"/>
      <c r="L47" s="847"/>
      <c r="M47" s="453">
        <v>3320</v>
      </c>
      <c r="N47" s="371">
        <v>3320</v>
      </c>
      <c r="O47" s="371">
        <f t="shared" si="6"/>
        <v>3320</v>
      </c>
      <c r="P47" s="868">
        <f t="shared" si="8"/>
        <v>0</v>
      </c>
    </row>
    <row r="48" spans="1:16" ht="12.75">
      <c r="A48" s="430"/>
      <c r="B48" s="112" t="s">
        <v>200</v>
      </c>
      <c r="C48" s="100">
        <v>641001</v>
      </c>
      <c r="D48" s="144" t="s">
        <v>203</v>
      </c>
      <c r="E48" s="102">
        <v>8697</v>
      </c>
      <c r="F48" s="371">
        <v>8697</v>
      </c>
      <c r="G48" s="371">
        <v>8697</v>
      </c>
      <c r="H48" s="847">
        <v>0</v>
      </c>
      <c r="I48" s="453"/>
      <c r="J48" s="371"/>
      <c r="K48" s="371"/>
      <c r="L48" s="847"/>
      <c r="M48" s="453">
        <v>8697</v>
      </c>
      <c r="N48" s="371">
        <v>8697</v>
      </c>
      <c r="O48" s="371">
        <f t="shared" si="6"/>
        <v>8697</v>
      </c>
      <c r="P48" s="868">
        <f t="shared" si="8"/>
        <v>0</v>
      </c>
    </row>
    <row r="49" spans="1:16" s="261" customFormat="1" ht="25.5">
      <c r="A49" s="430"/>
      <c r="B49" s="112" t="s">
        <v>510</v>
      </c>
      <c r="C49" s="100">
        <v>717001</v>
      </c>
      <c r="D49" s="176" t="s">
        <v>659</v>
      </c>
      <c r="E49" s="102"/>
      <c r="F49" s="371"/>
      <c r="G49" s="371"/>
      <c r="H49" s="847"/>
      <c r="I49" s="453">
        <v>13278</v>
      </c>
      <c r="J49" s="371">
        <v>13278</v>
      </c>
      <c r="K49" s="371">
        <v>13278</v>
      </c>
      <c r="L49" s="847">
        <v>0</v>
      </c>
      <c r="M49" s="453">
        <v>13278</v>
      </c>
      <c r="N49" s="371">
        <v>13278</v>
      </c>
      <c r="O49" s="371">
        <f t="shared" si="6"/>
        <v>13278</v>
      </c>
      <c r="P49" s="868">
        <f t="shared" si="8"/>
        <v>0</v>
      </c>
    </row>
    <row r="50" spans="1:16" s="261" customFormat="1" ht="25.5">
      <c r="A50" s="430"/>
      <c r="B50" s="179" t="s">
        <v>200</v>
      </c>
      <c r="C50" s="100">
        <v>717002</v>
      </c>
      <c r="D50" s="219" t="s">
        <v>637</v>
      </c>
      <c r="E50" s="102"/>
      <c r="F50" s="371"/>
      <c r="G50" s="921"/>
      <c r="H50" s="847"/>
      <c r="I50" s="1096">
        <v>47286</v>
      </c>
      <c r="J50" s="395">
        <v>28000</v>
      </c>
      <c r="K50" s="371">
        <v>28000</v>
      </c>
      <c r="L50" s="847">
        <v>0</v>
      </c>
      <c r="M50" s="1096">
        <v>47286</v>
      </c>
      <c r="N50" s="395">
        <v>28000</v>
      </c>
      <c r="O50" s="371">
        <f t="shared" si="6"/>
        <v>28000</v>
      </c>
      <c r="P50" s="868">
        <f t="shared" si="8"/>
        <v>0</v>
      </c>
    </row>
    <row r="51" spans="1:16" s="261" customFormat="1" ht="25.5">
      <c r="A51" s="1152"/>
      <c r="B51" s="1146" t="s">
        <v>200</v>
      </c>
      <c r="C51" s="1147">
        <v>717002</v>
      </c>
      <c r="D51" s="1148" t="s">
        <v>711</v>
      </c>
      <c r="E51" s="108"/>
      <c r="F51" s="671"/>
      <c r="G51" s="1149"/>
      <c r="H51" s="1150"/>
      <c r="I51" s="688"/>
      <c r="J51" s="671"/>
      <c r="K51" s="671">
        <v>36567</v>
      </c>
      <c r="L51" s="1150">
        <v>36567</v>
      </c>
      <c r="M51" s="688"/>
      <c r="N51" s="671"/>
      <c r="O51" s="671">
        <f>SUM(G51,K51)</f>
        <v>36567</v>
      </c>
      <c r="P51" s="1151">
        <f t="shared" si="8"/>
        <v>36567</v>
      </c>
    </row>
    <row r="52" spans="1:16" ht="15">
      <c r="A52" s="385" t="s">
        <v>204</v>
      </c>
      <c r="B52" s="1515" t="s">
        <v>205</v>
      </c>
      <c r="C52" s="1549"/>
      <c r="D52" s="1549"/>
      <c r="E52" s="97"/>
      <c r="F52" s="370"/>
      <c r="G52" s="370">
        <v>0</v>
      </c>
      <c r="H52" s="846">
        <f>SUM(H53)</f>
        <v>0</v>
      </c>
      <c r="I52" s="189">
        <v>308642</v>
      </c>
      <c r="J52" s="370">
        <v>308642</v>
      </c>
      <c r="K52" s="370">
        <f>SUM(K53)</f>
        <v>308642</v>
      </c>
      <c r="L52" s="846">
        <f>SUM(L53)</f>
        <v>0</v>
      </c>
      <c r="M52" s="189">
        <v>308642</v>
      </c>
      <c r="N52" s="370">
        <v>308642</v>
      </c>
      <c r="O52" s="370">
        <f t="shared" si="6"/>
        <v>308642</v>
      </c>
      <c r="P52" s="846">
        <f>SUM(P53)</f>
        <v>0</v>
      </c>
    </row>
    <row r="53" spans="1:16" ht="27" customHeight="1">
      <c r="A53" s="386" t="s">
        <v>206</v>
      </c>
      <c r="B53" s="116"/>
      <c r="C53" s="115">
        <v>1</v>
      </c>
      <c r="D53" s="124" t="s">
        <v>207</v>
      </c>
      <c r="E53" s="118"/>
      <c r="F53" s="394"/>
      <c r="G53" s="394">
        <v>0</v>
      </c>
      <c r="H53" s="848">
        <f>SUM(H54:H55)</f>
        <v>0</v>
      </c>
      <c r="I53" s="454">
        <f aca="true" t="shared" si="9" ref="I53:N53">SUM(I54:I55)</f>
        <v>308642</v>
      </c>
      <c r="J53" s="394">
        <f t="shared" si="9"/>
        <v>308642</v>
      </c>
      <c r="K53" s="394">
        <f t="shared" si="9"/>
        <v>308642</v>
      </c>
      <c r="L53" s="848">
        <f>SUM(L54:L55)</f>
        <v>0</v>
      </c>
      <c r="M53" s="767">
        <f t="shared" si="9"/>
        <v>308642</v>
      </c>
      <c r="N53" s="375">
        <f t="shared" si="9"/>
        <v>308642</v>
      </c>
      <c r="O53" s="394">
        <f t="shared" si="6"/>
        <v>308642</v>
      </c>
      <c r="P53" s="869">
        <f>SUM(P54:P55)</f>
        <v>0</v>
      </c>
    </row>
    <row r="54" spans="1:16" s="261" customFormat="1" ht="12.75">
      <c r="A54" s="418"/>
      <c r="B54" s="419" t="s">
        <v>200</v>
      </c>
      <c r="C54" s="132">
        <v>717002</v>
      </c>
      <c r="D54" s="199" t="s">
        <v>498</v>
      </c>
      <c r="E54" s="200"/>
      <c r="F54" s="421"/>
      <c r="G54" s="371"/>
      <c r="H54" s="847"/>
      <c r="I54" s="772">
        <v>250000</v>
      </c>
      <c r="J54" s="443">
        <v>250000</v>
      </c>
      <c r="K54" s="371">
        <v>250000</v>
      </c>
      <c r="L54" s="847">
        <v>0</v>
      </c>
      <c r="M54" s="455">
        <v>250000</v>
      </c>
      <c r="N54" s="424">
        <v>250000</v>
      </c>
      <c r="O54" s="371">
        <f t="shared" si="6"/>
        <v>250000</v>
      </c>
      <c r="P54" s="868">
        <f>SUM(H54,L54)</f>
        <v>0</v>
      </c>
    </row>
    <row r="55" spans="1:16" s="261" customFormat="1" ht="26.25" customHeight="1">
      <c r="A55" s="448"/>
      <c r="B55" s="112" t="s">
        <v>200</v>
      </c>
      <c r="C55" s="100">
        <v>717002</v>
      </c>
      <c r="D55" s="140" t="s">
        <v>491</v>
      </c>
      <c r="E55" s="102"/>
      <c r="F55" s="371"/>
      <c r="G55" s="371"/>
      <c r="H55" s="847"/>
      <c r="I55" s="453">
        <v>58642</v>
      </c>
      <c r="J55" s="371">
        <v>58642</v>
      </c>
      <c r="K55" s="371">
        <v>58642</v>
      </c>
      <c r="L55" s="847">
        <v>0</v>
      </c>
      <c r="M55" s="453">
        <v>58642</v>
      </c>
      <c r="N55" s="371">
        <v>58642</v>
      </c>
      <c r="O55" s="371">
        <f t="shared" si="6"/>
        <v>58642</v>
      </c>
      <c r="P55" s="868">
        <f>SUM(H55,L55)</f>
        <v>0</v>
      </c>
    </row>
    <row r="56" spans="1:16" ht="15">
      <c r="A56" s="449" t="s">
        <v>208</v>
      </c>
      <c r="B56" s="1550" t="s">
        <v>209</v>
      </c>
      <c r="C56" s="1551"/>
      <c r="D56" s="1551"/>
      <c r="E56" s="220"/>
      <c r="F56" s="445"/>
      <c r="G56" s="922">
        <v>0</v>
      </c>
      <c r="H56" s="846">
        <f>SUM(H57:H58)</f>
        <v>0</v>
      </c>
      <c r="I56" s="773">
        <f aca="true" t="shared" si="10" ref="I56:N56">SUM(I57:I58)</f>
        <v>48194</v>
      </c>
      <c r="J56" s="444">
        <f t="shared" si="10"/>
        <v>15188</v>
      </c>
      <c r="K56" s="444">
        <f t="shared" si="10"/>
        <v>188</v>
      </c>
      <c r="L56" s="846">
        <f>SUM(L57:L58)</f>
        <v>-15000</v>
      </c>
      <c r="M56" s="774">
        <f t="shared" si="10"/>
        <v>48194</v>
      </c>
      <c r="N56" s="442">
        <f t="shared" si="10"/>
        <v>15188</v>
      </c>
      <c r="O56" s="370">
        <f t="shared" si="6"/>
        <v>188</v>
      </c>
      <c r="P56" s="846">
        <f>SUM(P57:P58)</f>
        <v>-15000</v>
      </c>
    </row>
    <row r="57" spans="1:16" s="261" customFormat="1" ht="26.25" customHeight="1">
      <c r="A57" s="450"/>
      <c r="B57" s="712" t="s">
        <v>175</v>
      </c>
      <c r="C57" s="713">
        <v>713002</v>
      </c>
      <c r="D57" s="703" t="s">
        <v>634</v>
      </c>
      <c r="E57" s="441"/>
      <c r="F57" s="446"/>
      <c r="G57" s="421"/>
      <c r="H57" s="847"/>
      <c r="I57" s="1094">
        <v>33194</v>
      </c>
      <c r="J57" s="1095">
        <v>188</v>
      </c>
      <c r="K57" s="421">
        <v>188</v>
      </c>
      <c r="L57" s="894">
        <v>0</v>
      </c>
      <c r="M57" s="1097">
        <v>33194</v>
      </c>
      <c r="N57" s="1098">
        <v>188</v>
      </c>
      <c r="O57" s="371">
        <f t="shared" si="6"/>
        <v>188</v>
      </c>
      <c r="P57" s="868">
        <f>SUM(H57,L57)</f>
        <v>0</v>
      </c>
    </row>
    <row r="58" spans="1:16" s="261" customFormat="1" ht="28.5" customHeight="1" thickBot="1">
      <c r="A58" s="1175"/>
      <c r="B58" s="1176" t="s">
        <v>13</v>
      </c>
      <c r="C58" s="1177">
        <v>713002</v>
      </c>
      <c r="D58" s="1178" t="s">
        <v>660</v>
      </c>
      <c r="E58" s="1179"/>
      <c r="F58" s="1180"/>
      <c r="G58" s="1180"/>
      <c r="H58" s="1181"/>
      <c r="I58" s="1169">
        <v>15000</v>
      </c>
      <c r="J58" s="1170">
        <v>15000</v>
      </c>
      <c r="K58" s="1171">
        <v>0</v>
      </c>
      <c r="L58" s="1241">
        <v>-15000</v>
      </c>
      <c r="M58" s="1172">
        <v>15000</v>
      </c>
      <c r="N58" s="1173">
        <v>15000</v>
      </c>
      <c r="O58" s="1171">
        <f t="shared" si="6"/>
        <v>0</v>
      </c>
      <c r="P58" s="1174">
        <f>SUM(H58,L58)</f>
        <v>-15000</v>
      </c>
    </row>
    <row r="59" spans="1:16" s="261" customFormat="1" ht="28.5" customHeight="1" thickBot="1">
      <c r="A59" s="1153"/>
      <c r="B59" s="1154"/>
      <c r="C59" s="1155"/>
      <c r="D59" s="1156"/>
      <c r="E59" s="207"/>
      <c r="F59" s="207"/>
      <c r="G59" s="207"/>
      <c r="H59" s="207"/>
      <c r="I59" s="772"/>
      <c r="J59" s="772"/>
      <c r="K59" s="207"/>
      <c r="L59" s="207"/>
      <c r="M59" s="772"/>
      <c r="N59" s="1157"/>
      <c r="O59" s="207"/>
      <c r="P59" s="998"/>
    </row>
    <row r="60" spans="1:16" ht="15">
      <c r="A60" s="503"/>
      <c r="B60" s="8"/>
      <c r="C60" s="8"/>
      <c r="D60" s="24" t="s">
        <v>145</v>
      </c>
      <c r="E60" s="25"/>
      <c r="F60" s="621"/>
      <c r="G60" s="1006"/>
      <c r="H60" s="1007"/>
      <c r="I60" s="9"/>
      <c r="J60" s="614"/>
      <c r="K60" s="1243"/>
      <c r="L60" s="1242"/>
      <c r="M60" s="500"/>
      <c r="N60" s="598"/>
      <c r="O60" s="1034">
        <v>13575</v>
      </c>
      <c r="P60" s="1254">
        <v>13575</v>
      </c>
    </row>
    <row r="61" spans="1:16" ht="12.75">
      <c r="A61" s="1244" t="s">
        <v>208</v>
      </c>
      <c r="B61" s="1547" t="s">
        <v>714</v>
      </c>
      <c r="C61" s="1548"/>
      <c r="D61" s="1245"/>
      <c r="E61" s="1246"/>
      <c r="F61" s="1247"/>
      <c r="G61" s="1248"/>
      <c r="H61" s="1249"/>
      <c r="I61" s="1250"/>
      <c r="J61" s="1251"/>
      <c r="K61" s="1252"/>
      <c r="L61" s="1253"/>
      <c r="M61" s="1250"/>
      <c r="N61" s="1247"/>
      <c r="O61" s="1248">
        <v>13575</v>
      </c>
      <c r="P61" s="848">
        <v>13575</v>
      </c>
    </row>
    <row r="62" spans="1:16" ht="63.75">
      <c r="A62" s="1322"/>
      <c r="B62" s="1323" t="s">
        <v>175</v>
      </c>
      <c r="C62" s="1324">
        <v>814</v>
      </c>
      <c r="D62" s="1325" t="s">
        <v>720</v>
      </c>
      <c r="E62" s="1326"/>
      <c r="F62" s="1327"/>
      <c r="G62" s="1328"/>
      <c r="H62" s="1329"/>
      <c r="I62" s="1330"/>
      <c r="J62" s="1331"/>
      <c r="K62" s="671"/>
      <c r="L62" s="1314"/>
      <c r="M62" s="1300"/>
      <c r="N62" s="1332"/>
      <c r="O62" s="1328">
        <v>13575</v>
      </c>
      <c r="P62" s="1150">
        <v>13575</v>
      </c>
    </row>
  </sheetData>
  <sheetProtection/>
  <mergeCells count="24">
    <mergeCell ref="I6:I7"/>
    <mergeCell ref="G6:G7"/>
    <mergeCell ref="H6:H7"/>
    <mergeCell ref="J6:J7"/>
    <mergeCell ref="B61:C61"/>
    <mergeCell ref="M6:M7"/>
    <mergeCell ref="K6:K7"/>
    <mergeCell ref="L6:L7"/>
    <mergeCell ref="B52:D52"/>
    <mergeCell ref="B56:D56"/>
    <mergeCell ref="B21:D21"/>
    <mergeCell ref="B44:D44"/>
    <mergeCell ref="A9:D9"/>
    <mergeCell ref="B19:D19"/>
    <mergeCell ref="P6:P7"/>
    <mergeCell ref="A3:P3"/>
    <mergeCell ref="E4:L4"/>
    <mergeCell ref="E5:H5"/>
    <mergeCell ref="I5:L5"/>
    <mergeCell ref="M4:P5"/>
    <mergeCell ref="F6:F7"/>
    <mergeCell ref="E6:E7"/>
    <mergeCell ref="O6:O7"/>
    <mergeCell ref="N6:N7"/>
  </mergeCells>
  <printOptions/>
  <pageMargins left="0.2362204724409449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zoomScalePageLayoutView="0" workbookViewId="0" topLeftCell="J14">
      <selection activeCell="N29" sqref="N29"/>
    </sheetView>
  </sheetViews>
  <sheetFormatPr defaultColWidth="9.140625" defaultRowHeight="12.75"/>
  <cols>
    <col min="1" max="1" width="7.421875" style="0" customWidth="1"/>
    <col min="2" max="2" width="7.140625" style="0" customWidth="1"/>
    <col min="3" max="3" width="7.7109375" style="0" customWidth="1"/>
    <col min="4" max="4" width="30.00390625" style="0" customWidth="1"/>
    <col min="5" max="5" width="10.7109375" style="0" customWidth="1"/>
    <col min="6" max="6" width="10.7109375" style="359" customWidth="1"/>
    <col min="7" max="8" width="10.7109375" style="780" customWidth="1"/>
    <col min="9" max="9" width="10.7109375" style="0" customWidth="1"/>
    <col min="10" max="10" width="10.7109375" style="359" customWidth="1"/>
    <col min="11" max="12" width="10.7109375" style="780" customWidth="1"/>
    <col min="13" max="13" width="10.7109375" style="0" customWidth="1"/>
    <col min="14" max="14" width="10.7109375" style="359" customWidth="1"/>
    <col min="15" max="16" width="10.7109375" style="780" customWidth="1"/>
  </cols>
  <sheetData>
    <row r="1" spans="1:6" ht="18.75">
      <c r="A1" s="1" t="s">
        <v>210</v>
      </c>
      <c r="B1" s="2"/>
      <c r="C1" s="2"/>
      <c r="D1" s="2"/>
      <c r="E1" s="2"/>
      <c r="F1" s="360"/>
    </row>
    <row r="2" spans="1:6" ht="13.5" thickBot="1">
      <c r="A2" s="6"/>
      <c r="F2" s="360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8"/>
      <c r="E4" s="1482" t="s">
        <v>1</v>
      </c>
      <c r="F4" s="1483"/>
      <c r="G4" s="1483"/>
      <c r="H4" s="1483"/>
      <c r="I4" s="1483"/>
      <c r="J4" s="1483"/>
      <c r="K4" s="1483"/>
      <c r="L4" s="1546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313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492"/>
      <c r="N5" s="1493"/>
      <c r="O5" s="1493"/>
      <c r="P5" s="1494"/>
    </row>
    <row r="6" spans="1:16" ht="12.75" customHeight="1">
      <c r="A6" s="345" t="s">
        <v>6</v>
      </c>
      <c r="B6" s="298" t="s">
        <v>7</v>
      </c>
      <c r="C6" s="299"/>
      <c r="D6" s="314" t="s">
        <v>8</v>
      </c>
      <c r="E6" s="1555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78" t="s">
        <v>623</v>
      </c>
      <c r="N6" s="1467" t="s">
        <v>689</v>
      </c>
      <c r="O6" s="1502" t="s">
        <v>706</v>
      </c>
      <c r="P6" s="1480" t="s">
        <v>707</v>
      </c>
    </row>
    <row r="7" spans="1:16" ht="12.75">
      <c r="A7" s="345" t="s">
        <v>9</v>
      </c>
      <c r="B7" s="298" t="s">
        <v>452</v>
      </c>
      <c r="C7" s="299"/>
      <c r="D7" s="314"/>
      <c r="E7" s="1556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15"/>
      <c r="E8" s="451" t="s">
        <v>508</v>
      </c>
      <c r="F8" s="361" t="s">
        <v>508</v>
      </c>
      <c r="G8" s="831" t="s">
        <v>507</v>
      </c>
      <c r="H8" s="832" t="s">
        <v>508</v>
      </c>
      <c r="I8" s="754" t="s">
        <v>508</v>
      </c>
      <c r="J8" s="361" t="s">
        <v>508</v>
      </c>
      <c r="K8" s="831" t="s">
        <v>507</v>
      </c>
      <c r="L8" s="832" t="s">
        <v>508</v>
      </c>
      <c r="M8" s="766" t="s">
        <v>507</v>
      </c>
      <c r="N8" s="361" t="s">
        <v>508</v>
      </c>
      <c r="O8" s="831" t="s">
        <v>507</v>
      </c>
      <c r="P8" s="832" t="s">
        <v>508</v>
      </c>
    </row>
    <row r="9" spans="1:16" s="260" customFormat="1" ht="15.75" thickTop="1">
      <c r="A9" s="1465" t="s">
        <v>211</v>
      </c>
      <c r="B9" s="1553"/>
      <c r="C9" s="1553"/>
      <c r="D9" s="1554"/>
      <c r="E9" s="452">
        <f>SUM(E10,E24,E38)</f>
        <v>156861</v>
      </c>
      <c r="F9" s="367">
        <f>SUM(F10,F24)</f>
        <v>160438</v>
      </c>
      <c r="G9" s="844">
        <f>SUM(G10,G24)</f>
        <v>165144.12</v>
      </c>
      <c r="H9" s="883">
        <f aca="true" t="shared" si="0" ref="H9:N9">SUM(H10,H24,H38)</f>
        <v>4706</v>
      </c>
      <c r="I9" s="776">
        <f t="shared" si="0"/>
        <v>338942</v>
      </c>
      <c r="J9" s="367">
        <f t="shared" si="0"/>
        <v>354166</v>
      </c>
      <c r="K9" s="844">
        <f t="shared" si="0"/>
        <v>354166</v>
      </c>
      <c r="L9" s="883">
        <f t="shared" si="0"/>
        <v>0</v>
      </c>
      <c r="M9" s="776">
        <f t="shared" si="0"/>
        <v>495803</v>
      </c>
      <c r="N9" s="367">
        <f t="shared" si="0"/>
        <v>514604</v>
      </c>
      <c r="O9" s="900">
        <f aca="true" t="shared" si="1" ref="O9:O17">SUM(G9,K9)</f>
        <v>519310.12</v>
      </c>
      <c r="P9" s="883">
        <f>SUM(P10,P24,P38)</f>
        <v>4706</v>
      </c>
    </row>
    <row r="10" spans="1:16" ht="15" customHeight="1">
      <c r="A10" s="427" t="s">
        <v>212</v>
      </c>
      <c r="B10" s="1518" t="s">
        <v>213</v>
      </c>
      <c r="C10" s="1519"/>
      <c r="D10" s="1520"/>
      <c r="E10" s="189">
        <f>SUM(E11:E23)</f>
        <v>130999</v>
      </c>
      <c r="F10" s="368">
        <f>SUM(F11:F23)</f>
        <v>130335</v>
      </c>
      <c r="G10" s="370">
        <f>SUM(G11:G23)</f>
        <v>130335.12</v>
      </c>
      <c r="H10" s="846">
        <f>SUM(H11:H23)</f>
        <v>0</v>
      </c>
      <c r="I10" s="756"/>
      <c r="J10" s="368"/>
      <c r="K10" s="370">
        <v>0</v>
      </c>
      <c r="L10" s="846">
        <f>SUM(L11:L23)</f>
        <v>0</v>
      </c>
      <c r="M10" s="756">
        <f>SUM(M11:M23)</f>
        <v>130999</v>
      </c>
      <c r="N10" s="368">
        <f>SUM(N11:N23)</f>
        <v>130335</v>
      </c>
      <c r="O10" s="852">
        <f t="shared" si="1"/>
        <v>130335.12</v>
      </c>
      <c r="P10" s="846">
        <f>SUM(P11:P23)</f>
        <v>0</v>
      </c>
    </row>
    <row r="11" spans="1:16" s="261" customFormat="1" ht="26.25" customHeight="1">
      <c r="A11" s="428"/>
      <c r="B11" s="90" t="s">
        <v>214</v>
      </c>
      <c r="C11" s="100" t="s">
        <v>22</v>
      </c>
      <c r="D11" s="176" t="s">
        <v>23</v>
      </c>
      <c r="E11" s="453">
        <v>19478</v>
      </c>
      <c r="F11" s="369">
        <v>19478</v>
      </c>
      <c r="G11" s="371">
        <v>17199</v>
      </c>
      <c r="H11" s="847">
        <v>-2279</v>
      </c>
      <c r="I11" s="757"/>
      <c r="J11" s="369"/>
      <c r="K11" s="371">
        <v>0</v>
      </c>
      <c r="L11" s="847">
        <v>0</v>
      </c>
      <c r="M11" s="758">
        <v>19478</v>
      </c>
      <c r="N11" s="369">
        <v>19478</v>
      </c>
      <c r="O11" s="842">
        <f t="shared" si="1"/>
        <v>17199</v>
      </c>
      <c r="P11" s="868">
        <f>SUM(H11,L11)</f>
        <v>-2279</v>
      </c>
    </row>
    <row r="12" spans="1:16" s="261" customFormat="1" ht="25.5">
      <c r="A12" s="428"/>
      <c r="B12" s="90" t="s">
        <v>214</v>
      </c>
      <c r="C12" s="145" t="s">
        <v>453</v>
      </c>
      <c r="D12" s="177" t="s">
        <v>180</v>
      </c>
      <c r="E12" s="453">
        <v>1094</v>
      </c>
      <c r="F12" s="369">
        <v>1094</v>
      </c>
      <c r="G12" s="371">
        <v>1094</v>
      </c>
      <c r="H12" s="847">
        <v>0</v>
      </c>
      <c r="I12" s="757"/>
      <c r="J12" s="369"/>
      <c r="K12" s="371">
        <v>0</v>
      </c>
      <c r="L12" s="847">
        <v>0</v>
      </c>
      <c r="M12" s="758">
        <v>1094</v>
      </c>
      <c r="N12" s="369">
        <v>1094</v>
      </c>
      <c r="O12" s="842">
        <f t="shared" si="1"/>
        <v>1094</v>
      </c>
      <c r="P12" s="868">
        <f aca="true" t="shared" si="2" ref="P12:P23">SUM(H12,L12)</f>
        <v>0</v>
      </c>
    </row>
    <row r="13" spans="1:16" s="261" customFormat="1" ht="26.25" customHeight="1">
      <c r="A13" s="428"/>
      <c r="B13" s="90" t="s">
        <v>214</v>
      </c>
      <c r="C13" s="100">
        <v>633006</v>
      </c>
      <c r="D13" s="131" t="s">
        <v>215</v>
      </c>
      <c r="E13" s="453">
        <v>6639</v>
      </c>
      <c r="F13" s="369">
        <v>6639</v>
      </c>
      <c r="G13" s="371">
        <v>6639</v>
      </c>
      <c r="H13" s="847">
        <v>0</v>
      </c>
      <c r="I13" s="757"/>
      <c r="J13" s="369"/>
      <c r="K13" s="371">
        <v>0</v>
      </c>
      <c r="L13" s="847">
        <v>0</v>
      </c>
      <c r="M13" s="758">
        <v>6639</v>
      </c>
      <c r="N13" s="369">
        <v>6639</v>
      </c>
      <c r="O13" s="842">
        <f t="shared" si="1"/>
        <v>6639</v>
      </c>
      <c r="P13" s="868">
        <f t="shared" si="2"/>
        <v>0</v>
      </c>
    </row>
    <row r="14" spans="1:16" s="261" customFormat="1" ht="12.75">
      <c r="A14" s="428"/>
      <c r="B14" s="90" t="s">
        <v>214</v>
      </c>
      <c r="C14" s="100">
        <v>633009</v>
      </c>
      <c r="D14" s="459" t="s">
        <v>216</v>
      </c>
      <c r="E14" s="453">
        <v>66</v>
      </c>
      <c r="F14" s="369">
        <v>66</v>
      </c>
      <c r="G14" s="371">
        <v>66</v>
      </c>
      <c r="H14" s="847">
        <v>0</v>
      </c>
      <c r="I14" s="757"/>
      <c r="J14" s="369"/>
      <c r="K14" s="371">
        <v>0</v>
      </c>
      <c r="L14" s="847">
        <v>0</v>
      </c>
      <c r="M14" s="758">
        <v>66</v>
      </c>
      <c r="N14" s="369">
        <v>66</v>
      </c>
      <c r="O14" s="842">
        <f t="shared" si="1"/>
        <v>66</v>
      </c>
      <c r="P14" s="868">
        <f t="shared" si="2"/>
        <v>0</v>
      </c>
    </row>
    <row r="15" spans="1:16" s="261" customFormat="1" ht="20.25" customHeight="1">
      <c r="A15" s="428"/>
      <c r="B15" s="90" t="s">
        <v>214</v>
      </c>
      <c r="C15" s="100">
        <v>637004</v>
      </c>
      <c r="D15" s="131" t="s">
        <v>217</v>
      </c>
      <c r="E15" s="453">
        <v>96174</v>
      </c>
      <c r="F15" s="369">
        <v>96174</v>
      </c>
      <c r="G15" s="371">
        <v>96174</v>
      </c>
      <c r="H15" s="847">
        <v>0</v>
      </c>
      <c r="I15" s="757"/>
      <c r="J15" s="369"/>
      <c r="K15" s="371">
        <v>0</v>
      </c>
      <c r="L15" s="847">
        <v>0</v>
      </c>
      <c r="M15" s="758">
        <v>96174</v>
      </c>
      <c r="N15" s="369">
        <v>96174</v>
      </c>
      <c r="O15" s="842">
        <f t="shared" si="1"/>
        <v>96174</v>
      </c>
      <c r="P15" s="868">
        <f t="shared" si="2"/>
        <v>0</v>
      </c>
    </row>
    <row r="16" spans="1:16" ht="16.5" customHeight="1">
      <c r="A16" s="428"/>
      <c r="B16" s="90" t="s">
        <v>214</v>
      </c>
      <c r="C16" s="100">
        <v>637004</v>
      </c>
      <c r="D16" s="131" t="s">
        <v>218</v>
      </c>
      <c r="E16" s="453">
        <v>66</v>
      </c>
      <c r="F16" s="369">
        <v>66</v>
      </c>
      <c r="G16" s="371">
        <v>66</v>
      </c>
      <c r="H16" s="847">
        <v>0</v>
      </c>
      <c r="I16" s="757"/>
      <c r="J16" s="369"/>
      <c r="K16" s="371">
        <v>0</v>
      </c>
      <c r="L16" s="847">
        <v>0</v>
      </c>
      <c r="M16" s="758">
        <v>66</v>
      </c>
      <c r="N16" s="369">
        <v>66</v>
      </c>
      <c r="O16" s="842">
        <f t="shared" si="1"/>
        <v>66</v>
      </c>
      <c r="P16" s="868">
        <f t="shared" si="2"/>
        <v>0</v>
      </c>
    </row>
    <row r="17" spans="1:16" ht="25.5" customHeight="1">
      <c r="A17" s="428"/>
      <c r="B17" s="90" t="s">
        <v>214</v>
      </c>
      <c r="C17" s="100">
        <v>637004</v>
      </c>
      <c r="D17" s="131" t="s">
        <v>219</v>
      </c>
      <c r="E17" s="1096">
        <v>664</v>
      </c>
      <c r="F17" s="1080">
        <v>0</v>
      </c>
      <c r="G17" s="371">
        <v>0</v>
      </c>
      <c r="H17" s="847">
        <v>0</v>
      </c>
      <c r="I17" s="757"/>
      <c r="J17" s="369"/>
      <c r="K17" s="371">
        <v>0</v>
      </c>
      <c r="L17" s="847">
        <v>0</v>
      </c>
      <c r="M17" s="1123">
        <v>664</v>
      </c>
      <c r="N17" s="1080">
        <v>0</v>
      </c>
      <c r="O17" s="842">
        <f t="shared" si="1"/>
        <v>0</v>
      </c>
      <c r="P17" s="868">
        <f t="shared" si="2"/>
        <v>0</v>
      </c>
    </row>
    <row r="18" spans="1:16" ht="12.75" customHeight="1">
      <c r="A18" s="428"/>
      <c r="B18" s="90" t="s">
        <v>214</v>
      </c>
      <c r="C18" s="100">
        <v>637004</v>
      </c>
      <c r="D18" s="131" t="s">
        <v>603</v>
      </c>
      <c r="E18" s="453">
        <v>180</v>
      </c>
      <c r="F18" s="369">
        <v>180</v>
      </c>
      <c r="G18" s="371">
        <v>180</v>
      </c>
      <c r="H18" s="847">
        <v>0</v>
      </c>
      <c r="I18" s="757"/>
      <c r="J18" s="369"/>
      <c r="K18" s="371">
        <v>0</v>
      </c>
      <c r="L18" s="847">
        <v>0</v>
      </c>
      <c r="M18" s="758">
        <v>180</v>
      </c>
      <c r="N18" s="369">
        <v>180</v>
      </c>
      <c r="O18" s="842">
        <f aca="true" t="shared" si="3" ref="O18:O23">SUM(G18,K18)</f>
        <v>180</v>
      </c>
      <c r="P18" s="868">
        <f t="shared" si="2"/>
        <v>0</v>
      </c>
    </row>
    <row r="19" spans="1:16" ht="15" customHeight="1">
      <c r="A19" s="428"/>
      <c r="B19" s="90" t="s">
        <v>214</v>
      </c>
      <c r="C19" s="100">
        <v>637016</v>
      </c>
      <c r="D19" s="131" t="s">
        <v>220</v>
      </c>
      <c r="E19" s="453">
        <v>332</v>
      </c>
      <c r="F19" s="369">
        <v>332</v>
      </c>
      <c r="G19" s="371">
        <v>332</v>
      </c>
      <c r="H19" s="847">
        <v>0</v>
      </c>
      <c r="I19" s="757"/>
      <c r="J19" s="369"/>
      <c r="K19" s="371">
        <v>0</v>
      </c>
      <c r="L19" s="847">
        <v>0</v>
      </c>
      <c r="M19" s="758">
        <v>332</v>
      </c>
      <c r="N19" s="369">
        <v>332</v>
      </c>
      <c r="O19" s="842">
        <f t="shared" si="3"/>
        <v>332</v>
      </c>
      <c r="P19" s="868">
        <f t="shared" si="2"/>
        <v>0</v>
      </c>
    </row>
    <row r="20" spans="1:16" ht="21" customHeight="1">
      <c r="A20" s="428"/>
      <c r="B20" s="90" t="s">
        <v>214</v>
      </c>
      <c r="C20" s="100">
        <v>641001</v>
      </c>
      <c r="D20" s="131" t="s">
        <v>221</v>
      </c>
      <c r="E20" s="453">
        <v>6306</v>
      </c>
      <c r="F20" s="369">
        <v>6306</v>
      </c>
      <c r="G20" s="371">
        <v>6306</v>
      </c>
      <c r="H20" s="847">
        <v>0</v>
      </c>
      <c r="I20" s="757"/>
      <c r="J20" s="369"/>
      <c r="K20" s="371">
        <v>0</v>
      </c>
      <c r="L20" s="847">
        <v>0</v>
      </c>
      <c r="M20" s="758">
        <v>6306</v>
      </c>
      <c r="N20" s="369">
        <v>6306</v>
      </c>
      <c r="O20" s="842">
        <f t="shared" si="3"/>
        <v>6306</v>
      </c>
      <c r="P20" s="868">
        <f t="shared" si="2"/>
        <v>0</v>
      </c>
    </row>
    <row r="21" spans="1:16" ht="18" customHeight="1">
      <c r="A21" s="428"/>
      <c r="B21" s="90" t="s">
        <v>214</v>
      </c>
      <c r="C21" s="100">
        <v>642012</v>
      </c>
      <c r="D21" s="460" t="s">
        <v>700</v>
      </c>
      <c r="E21" s="453">
        <v>0</v>
      </c>
      <c r="F21" s="369">
        <v>0</v>
      </c>
      <c r="G21" s="371">
        <v>1660</v>
      </c>
      <c r="H21" s="847">
        <v>1660</v>
      </c>
      <c r="I21" s="757"/>
      <c r="J21" s="369"/>
      <c r="K21" s="371">
        <v>0</v>
      </c>
      <c r="L21" s="847">
        <v>0</v>
      </c>
      <c r="M21" s="758">
        <v>0</v>
      </c>
      <c r="N21" s="369">
        <v>0</v>
      </c>
      <c r="O21" s="842">
        <f t="shared" si="3"/>
        <v>1660</v>
      </c>
      <c r="P21" s="868">
        <f t="shared" si="2"/>
        <v>1660</v>
      </c>
    </row>
    <row r="22" spans="1:16" ht="18.75" customHeight="1">
      <c r="A22" s="428"/>
      <c r="B22" s="90" t="s">
        <v>214</v>
      </c>
      <c r="C22" s="100">
        <v>642013</v>
      </c>
      <c r="D22" s="460" t="s">
        <v>701</v>
      </c>
      <c r="E22" s="453">
        <v>0</v>
      </c>
      <c r="F22" s="369">
        <v>0</v>
      </c>
      <c r="G22" s="371">
        <v>553</v>
      </c>
      <c r="H22" s="847">
        <v>553</v>
      </c>
      <c r="I22" s="757"/>
      <c r="J22" s="369"/>
      <c r="K22" s="371">
        <v>0</v>
      </c>
      <c r="L22" s="847">
        <v>0</v>
      </c>
      <c r="M22" s="758">
        <v>0</v>
      </c>
      <c r="N22" s="369">
        <v>0</v>
      </c>
      <c r="O22" s="842">
        <f t="shared" si="3"/>
        <v>553</v>
      </c>
      <c r="P22" s="868">
        <f t="shared" si="2"/>
        <v>553</v>
      </c>
    </row>
    <row r="23" spans="1:16" ht="12" customHeight="1">
      <c r="A23" s="428"/>
      <c r="B23" s="90" t="s">
        <v>454</v>
      </c>
      <c r="C23" s="100">
        <v>642015</v>
      </c>
      <c r="D23" s="460" t="s">
        <v>438</v>
      </c>
      <c r="E23" s="453">
        <v>0</v>
      </c>
      <c r="F23" s="369">
        <v>0</v>
      </c>
      <c r="G23" s="371">
        <v>66.12</v>
      </c>
      <c r="H23" s="847">
        <v>66</v>
      </c>
      <c r="I23" s="757"/>
      <c r="J23" s="369"/>
      <c r="K23" s="371">
        <v>0</v>
      </c>
      <c r="L23" s="847">
        <v>0</v>
      </c>
      <c r="M23" s="758">
        <v>0</v>
      </c>
      <c r="N23" s="369">
        <v>0</v>
      </c>
      <c r="O23" s="842">
        <f t="shared" si="3"/>
        <v>66.12</v>
      </c>
      <c r="P23" s="868">
        <f t="shared" si="2"/>
        <v>66</v>
      </c>
    </row>
    <row r="24" spans="1:16" ht="15">
      <c r="A24" s="410" t="s">
        <v>222</v>
      </c>
      <c r="B24" s="1515" t="s">
        <v>223</v>
      </c>
      <c r="C24" s="1524"/>
      <c r="D24" s="1525"/>
      <c r="E24" s="189">
        <f aca="true" t="shared" si="4" ref="E24:N24">SUM(E25,E36)</f>
        <v>25862</v>
      </c>
      <c r="F24" s="370">
        <f t="shared" si="4"/>
        <v>30103</v>
      </c>
      <c r="G24" s="370">
        <f t="shared" si="4"/>
        <v>34809</v>
      </c>
      <c r="H24" s="846">
        <f t="shared" si="4"/>
        <v>4706</v>
      </c>
      <c r="I24" s="759">
        <f t="shared" si="4"/>
        <v>33353</v>
      </c>
      <c r="J24" s="372">
        <f t="shared" si="4"/>
        <v>48577</v>
      </c>
      <c r="K24" s="370">
        <f t="shared" si="4"/>
        <v>48577</v>
      </c>
      <c r="L24" s="846">
        <f t="shared" si="4"/>
        <v>0</v>
      </c>
      <c r="M24" s="189">
        <f t="shared" si="4"/>
        <v>59215</v>
      </c>
      <c r="N24" s="370">
        <f t="shared" si="4"/>
        <v>78680</v>
      </c>
      <c r="O24" s="852">
        <f>SUM(G24,K24)</f>
        <v>83386</v>
      </c>
      <c r="P24" s="846">
        <f>SUM(P25,P36)</f>
        <v>4706</v>
      </c>
    </row>
    <row r="25" spans="1:16" ht="12.75">
      <c r="A25" s="354" t="s">
        <v>224</v>
      </c>
      <c r="B25" s="166"/>
      <c r="C25" s="115">
        <v>1</v>
      </c>
      <c r="D25" s="461" t="s">
        <v>225</v>
      </c>
      <c r="E25" s="454">
        <f>SUM(E27:E35)</f>
        <v>24202</v>
      </c>
      <c r="F25" s="394">
        <f>SUM(F27:F35)</f>
        <v>28443</v>
      </c>
      <c r="G25" s="394">
        <f>SUM(G26:G35)</f>
        <v>33149</v>
      </c>
      <c r="H25" s="848">
        <f>SUM(H26:H35)</f>
        <v>4706</v>
      </c>
      <c r="I25" s="454">
        <f>SUM(I27:I35)</f>
        <v>33353</v>
      </c>
      <c r="J25" s="394">
        <f>SUM(J27:J35)</f>
        <v>48577</v>
      </c>
      <c r="K25" s="394">
        <f>SUM(K27:K35)</f>
        <v>48577</v>
      </c>
      <c r="L25" s="848">
        <f>SUM(L26:L35)</f>
        <v>0</v>
      </c>
      <c r="M25" s="777">
        <f>SUM(M27:M35)</f>
        <v>57555</v>
      </c>
      <c r="N25" s="375">
        <f>SUM(N27:N35)</f>
        <v>77020</v>
      </c>
      <c r="O25" s="853">
        <f>SUM(G25,K25)</f>
        <v>81726</v>
      </c>
      <c r="P25" s="869">
        <f>SUM(P26:P35)</f>
        <v>4706</v>
      </c>
    </row>
    <row r="26" spans="1:16" s="261" customFormat="1" ht="12.75">
      <c r="A26" s="1336"/>
      <c r="B26" s="1298" t="s">
        <v>214</v>
      </c>
      <c r="C26" s="1343">
        <v>633002</v>
      </c>
      <c r="D26" s="1344" t="s">
        <v>702</v>
      </c>
      <c r="E26" s="1339">
        <v>0</v>
      </c>
      <c r="F26" s="1340">
        <v>0</v>
      </c>
      <c r="G26" s="671">
        <v>44</v>
      </c>
      <c r="H26" s="1150">
        <v>44</v>
      </c>
      <c r="I26" s="688"/>
      <c r="J26" s="671"/>
      <c r="K26" s="671"/>
      <c r="L26" s="1150"/>
      <c r="M26" s="1345">
        <v>0</v>
      </c>
      <c r="N26" s="1342">
        <v>0</v>
      </c>
      <c r="O26" s="1106">
        <f aca="true" t="shared" si="5" ref="O26:O35">SUM(G26,K26)</f>
        <v>44</v>
      </c>
      <c r="P26" s="1163">
        <f aca="true" t="shared" si="6" ref="P26:P35">SUM(H26,L26)</f>
        <v>44</v>
      </c>
    </row>
    <row r="27" spans="1:16" s="261" customFormat="1" ht="16.5" customHeight="1">
      <c r="A27" s="1336"/>
      <c r="B27" s="1298" t="s">
        <v>214</v>
      </c>
      <c r="C27" s="1346">
        <v>637004</v>
      </c>
      <c r="D27" s="1338" t="s">
        <v>581</v>
      </c>
      <c r="E27" s="1339">
        <v>1000</v>
      </c>
      <c r="F27" s="1340">
        <v>1000</v>
      </c>
      <c r="G27" s="671">
        <v>662</v>
      </c>
      <c r="H27" s="1150">
        <v>-338</v>
      </c>
      <c r="I27" s="688"/>
      <c r="J27" s="1307"/>
      <c r="K27" s="1162"/>
      <c r="L27" s="1150"/>
      <c r="M27" s="1341">
        <v>1000</v>
      </c>
      <c r="N27" s="1342">
        <v>1000</v>
      </c>
      <c r="O27" s="1106">
        <f t="shared" si="5"/>
        <v>662</v>
      </c>
      <c r="P27" s="1163">
        <f t="shared" si="6"/>
        <v>-338</v>
      </c>
    </row>
    <row r="28" spans="1:16" s="261" customFormat="1" ht="27" customHeight="1">
      <c r="A28" s="1336"/>
      <c r="B28" s="1298" t="s">
        <v>496</v>
      </c>
      <c r="C28" s="1346">
        <v>637004</v>
      </c>
      <c r="D28" s="1338" t="s">
        <v>566</v>
      </c>
      <c r="E28" s="1339">
        <v>6800</v>
      </c>
      <c r="F28" s="1340">
        <v>6800</v>
      </c>
      <c r="G28" s="671">
        <v>11000</v>
      </c>
      <c r="H28" s="1150">
        <v>4200</v>
      </c>
      <c r="I28" s="688"/>
      <c r="J28" s="1307"/>
      <c r="K28" s="671"/>
      <c r="L28" s="1150"/>
      <c r="M28" s="1341">
        <v>6800</v>
      </c>
      <c r="N28" s="1342">
        <v>6800</v>
      </c>
      <c r="O28" s="1106">
        <f t="shared" si="5"/>
        <v>11000</v>
      </c>
      <c r="P28" s="1163">
        <f t="shared" si="6"/>
        <v>4200</v>
      </c>
    </row>
    <row r="29" spans="1:16" s="261" customFormat="1" ht="27" customHeight="1">
      <c r="A29" s="462"/>
      <c r="B29" s="112" t="s">
        <v>214</v>
      </c>
      <c r="C29" s="132">
        <v>641001</v>
      </c>
      <c r="D29" s="463" t="s">
        <v>570</v>
      </c>
      <c r="E29" s="455">
        <v>13258</v>
      </c>
      <c r="F29" s="421">
        <v>13258</v>
      </c>
      <c r="G29" s="371">
        <v>13258</v>
      </c>
      <c r="H29" s="847">
        <v>0</v>
      </c>
      <c r="I29" s="455"/>
      <c r="J29" s="421"/>
      <c r="K29" s="371"/>
      <c r="L29" s="847"/>
      <c r="M29" s="778">
        <v>13258</v>
      </c>
      <c r="N29" s="443">
        <v>13258</v>
      </c>
      <c r="O29" s="842">
        <f t="shared" si="5"/>
        <v>13258</v>
      </c>
      <c r="P29" s="868">
        <f t="shared" si="6"/>
        <v>0</v>
      </c>
    </row>
    <row r="30" spans="1:16" s="261" customFormat="1" ht="27" customHeight="1">
      <c r="A30" s="1336"/>
      <c r="B30" s="1298" t="s">
        <v>214</v>
      </c>
      <c r="C30" s="1337">
        <v>637004</v>
      </c>
      <c r="D30" s="1338" t="s">
        <v>721</v>
      </c>
      <c r="E30" s="1339"/>
      <c r="F30" s="1340"/>
      <c r="G30" s="671">
        <v>800</v>
      </c>
      <c r="H30" s="1150">
        <v>800</v>
      </c>
      <c r="I30" s="1339"/>
      <c r="J30" s="1340"/>
      <c r="K30" s="671"/>
      <c r="L30" s="1150"/>
      <c r="M30" s="1341"/>
      <c r="N30" s="1342"/>
      <c r="O30" s="1106">
        <f t="shared" si="5"/>
        <v>800</v>
      </c>
      <c r="P30" s="1163">
        <f t="shared" si="6"/>
        <v>800</v>
      </c>
    </row>
    <row r="31" spans="1:16" s="261" customFormat="1" ht="25.5">
      <c r="A31" s="462"/>
      <c r="B31" s="112" t="s">
        <v>214</v>
      </c>
      <c r="C31" s="132">
        <v>644</v>
      </c>
      <c r="D31" s="463" t="s">
        <v>518</v>
      </c>
      <c r="E31" s="1182">
        <v>3144</v>
      </c>
      <c r="F31" s="727">
        <v>0</v>
      </c>
      <c r="G31" s="371">
        <v>0</v>
      </c>
      <c r="H31" s="847">
        <v>0</v>
      </c>
      <c r="I31" s="455"/>
      <c r="J31" s="421"/>
      <c r="K31" s="371"/>
      <c r="L31" s="847"/>
      <c r="M31" s="1097">
        <v>3144</v>
      </c>
      <c r="N31" s="1098">
        <v>0</v>
      </c>
      <c r="O31" s="842">
        <f t="shared" si="5"/>
        <v>0</v>
      </c>
      <c r="P31" s="868">
        <f t="shared" si="6"/>
        <v>0</v>
      </c>
    </row>
    <row r="32" spans="1:16" s="261" customFormat="1" ht="27.75" customHeight="1">
      <c r="A32" s="462"/>
      <c r="B32" s="90" t="s">
        <v>214</v>
      </c>
      <c r="C32" s="733" t="s">
        <v>686</v>
      </c>
      <c r="D32" s="463" t="s">
        <v>669</v>
      </c>
      <c r="E32" s="1182"/>
      <c r="F32" s="727">
        <v>7385</v>
      </c>
      <c r="G32" s="371">
        <v>7385</v>
      </c>
      <c r="H32" s="847">
        <v>0</v>
      </c>
      <c r="I32" s="455">
        <v>0</v>
      </c>
      <c r="J32" s="421"/>
      <c r="K32" s="371"/>
      <c r="L32" s="847"/>
      <c r="M32" s="1097">
        <v>0</v>
      </c>
      <c r="N32" s="1098">
        <v>7385</v>
      </c>
      <c r="O32" s="842">
        <f t="shared" si="5"/>
        <v>7385</v>
      </c>
      <c r="P32" s="868">
        <f t="shared" si="6"/>
        <v>0</v>
      </c>
    </row>
    <row r="33" spans="1:16" s="261" customFormat="1" ht="15.75" customHeight="1">
      <c r="A33" s="462"/>
      <c r="B33" s="90" t="s">
        <v>214</v>
      </c>
      <c r="C33" s="132">
        <v>717001</v>
      </c>
      <c r="D33" s="464" t="s">
        <v>542</v>
      </c>
      <c r="E33" s="455"/>
      <c r="F33" s="421"/>
      <c r="G33" s="371"/>
      <c r="H33" s="847"/>
      <c r="I33" s="1182">
        <v>33353</v>
      </c>
      <c r="J33" s="727">
        <v>42433</v>
      </c>
      <c r="K33" s="371">
        <v>42433</v>
      </c>
      <c r="L33" s="847">
        <v>0</v>
      </c>
      <c r="M33" s="1097">
        <v>33353</v>
      </c>
      <c r="N33" s="1098">
        <v>42433</v>
      </c>
      <c r="O33" s="842">
        <f t="shared" si="5"/>
        <v>42433</v>
      </c>
      <c r="P33" s="868">
        <f t="shared" si="6"/>
        <v>0</v>
      </c>
    </row>
    <row r="34" spans="1:16" s="261" customFormat="1" ht="15.75" customHeight="1">
      <c r="A34" s="462"/>
      <c r="B34" s="90" t="s">
        <v>214</v>
      </c>
      <c r="C34" s="132">
        <v>717</v>
      </c>
      <c r="D34" s="464" t="s">
        <v>638</v>
      </c>
      <c r="E34" s="455"/>
      <c r="F34" s="421"/>
      <c r="G34" s="371"/>
      <c r="H34" s="847"/>
      <c r="I34" s="1182">
        <v>0</v>
      </c>
      <c r="J34" s="727">
        <v>3144</v>
      </c>
      <c r="K34" s="371">
        <v>3144</v>
      </c>
      <c r="L34" s="847">
        <v>0</v>
      </c>
      <c r="M34" s="1097">
        <v>0</v>
      </c>
      <c r="N34" s="1098">
        <v>3144</v>
      </c>
      <c r="O34" s="842">
        <f t="shared" si="5"/>
        <v>3144</v>
      </c>
      <c r="P34" s="868">
        <f t="shared" si="6"/>
        <v>0</v>
      </c>
    </row>
    <row r="35" spans="1:16" ht="15" customHeight="1">
      <c r="A35" s="462"/>
      <c r="B35" s="90" t="s">
        <v>214</v>
      </c>
      <c r="C35" s="100">
        <v>717001</v>
      </c>
      <c r="D35" s="131" t="s">
        <v>670</v>
      </c>
      <c r="E35" s="455"/>
      <c r="F35" s="421"/>
      <c r="G35" s="371"/>
      <c r="H35" s="847"/>
      <c r="I35" s="1182">
        <v>0</v>
      </c>
      <c r="J35" s="727">
        <v>3000</v>
      </c>
      <c r="K35" s="371">
        <v>3000</v>
      </c>
      <c r="L35" s="847">
        <v>0</v>
      </c>
      <c r="M35" s="1097">
        <v>0</v>
      </c>
      <c r="N35" s="1098">
        <v>3000</v>
      </c>
      <c r="O35" s="842">
        <f t="shared" si="5"/>
        <v>3000</v>
      </c>
      <c r="P35" s="868">
        <f t="shared" si="6"/>
        <v>0</v>
      </c>
    </row>
    <row r="36" spans="1:16" ht="12.75">
      <c r="A36" s="465" t="s">
        <v>226</v>
      </c>
      <c r="B36" s="221"/>
      <c r="C36" s="222">
        <v>2</v>
      </c>
      <c r="D36" s="466" t="s">
        <v>227</v>
      </c>
      <c r="E36" s="456">
        <v>1660</v>
      </c>
      <c r="F36" s="477">
        <v>1660</v>
      </c>
      <c r="G36" s="394">
        <f>SUM(G37)</f>
        <v>1660</v>
      </c>
      <c r="H36" s="848">
        <f>SUM(H37)</f>
        <v>0</v>
      </c>
      <c r="I36" s="454"/>
      <c r="J36" s="477"/>
      <c r="K36" s="394">
        <f>SUM(K37)</f>
        <v>0</v>
      </c>
      <c r="L36" s="848">
        <f>SUM(L37)</f>
        <v>0</v>
      </c>
      <c r="M36" s="779">
        <v>1660</v>
      </c>
      <c r="N36" s="482">
        <v>1660</v>
      </c>
      <c r="O36" s="853">
        <f aca="true" t="shared" si="7" ref="O36:O43">SUM(G36,K36)</f>
        <v>1660</v>
      </c>
      <c r="P36" s="869">
        <f>SUM(P37)</f>
        <v>0</v>
      </c>
    </row>
    <row r="37" spans="1:16" ht="27.75" customHeight="1">
      <c r="A37" s="432"/>
      <c r="B37" s="472" t="s">
        <v>214</v>
      </c>
      <c r="C37" s="198">
        <v>641001</v>
      </c>
      <c r="D37" s="463" t="s">
        <v>455</v>
      </c>
      <c r="E37" s="455">
        <v>1660</v>
      </c>
      <c r="F37" s="421">
        <v>1660</v>
      </c>
      <c r="G37" s="421">
        <v>1660</v>
      </c>
      <c r="H37" s="847">
        <v>0</v>
      </c>
      <c r="I37" s="206"/>
      <c r="J37" s="199"/>
      <c r="K37" s="421"/>
      <c r="L37" s="847"/>
      <c r="M37" s="770">
        <v>1660</v>
      </c>
      <c r="N37" s="687">
        <v>1660</v>
      </c>
      <c r="O37" s="842">
        <f t="shared" si="7"/>
        <v>1660</v>
      </c>
      <c r="P37" s="868">
        <f>SUM(H37,L37)</f>
        <v>0</v>
      </c>
    </row>
    <row r="38" spans="1:16" ht="15">
      <c r="A38" s="385" t="s">
        <v>494</v>
      </c>
      <c r="B38" s="1515" t="s">
        <v>205</v>
      </c>
      <c r="C38" s="1524"/>
      <c r="D38" s="1525"/>
      <c r="E38" s="189"/>
      <c r="F38" s="370"/>
      <c r="G38" s="370"/>
      <c r="H38" s="846"/>
      <c r="I38" s="189">
        <v>305589</v>
      </c>
      <c r="J38" s="370">
        <f>SUM(J39,J42)</f>
        <v>305589</v>
      </c>
      <c r="K38" s="370">
        <f>SUM(K39,K42)</f>
        <v>305589</v>
      </c>
      <c r="L38" s="846">
        <f>SUM(L39,L42)</f>
        <v>0</v>
      </c>
      <c r="M38" s="189">
        <f>SUM(M39,M42)</f>
        <v>305589</v>
      </c>
      <c r="N38" s="370">
        <f>SUM(N39,N42)</f>
        <v>305589</v>
      </c>
      <c r="O38" s="852">
        <f t="shared" si="7"/>
        <v>305589</v>
      </c>
      <c r="P38" s="846">
        <f>SUM(P39,P42)</f>
        <v>0</v>
      </c>
    </row>
    <row r="39" spans="1:16" ht="12.75">
      <c r="A39" s="386" t="s">
        <v>495</v>
      </c>
      <c r="B39" s="116"/>
      <c r="C39" s="115"/>
      <c r="D39" s="467" t="s">
        <v>533</v>
      </c>
      <c r="E39" s="454"/>
      <c r="F39" s="394"/>
      <c r="G39" s="394"/>
      <c r="H39" s="848"/>
      <c r="I39" s="454">
        <f aca="true" t="shared" si="8" ref="I39:N39">SUM(I40:I41)</f>
        <v>305589</v>
      </c>
      <c r="J39" s="394">
        <f t="shared" si="8"/>
        <v>305589</v>
      </c>
      <c r="K39" s="394">
        <f t="shared" si="8"/>
        <v>305589</v>
      </c>
      <c r="L39" s="848">
        <f>SUM(L40:L41)</f>
        <v>0</v>
      </c>
      <c r="M39" s="767">
        <f t="shared" si="8"/>
        <v>305589</v>
      </c>
      <c r="N39" s="375">
        <f t="shared" si="8"/>
        <v>305589</v>
      </c>
      <c r="O39" s="853">
        <f t="shared" si="7"/>
        <v>305589</v>
      </c>
      <c r="P39" s="869">
        <f>SUM(P40:P41)</f>
        <v>0</v>
      </c>
    </row>
    <row r="40" spans="1:16" s="261" customFormat="1" ht="12.75">
      <c r="A40" s="473"/>
      <c r="B40" s="439" t="s">
        <v>496</v>
      </c>
      <c r="C40" s="100">
        <v>700</v>
      </c>
      <c r="D40" s="474" t="s">
        <v>497</v>
      </c>
      <c r="E40" s="453"/>
      <c r="F40" s="103"/>
      <c r="G40" s="371"/>
      <c r="H40" s="847"/>
      <c r="I40" s="768">
        <v>285330</v>
      </c>
      <c r="J40" s="481">
        <v>285330</v>
      </c>
      <c r="K40" s="371">
        <v>285330</v>
      </c>
      <c r="L40" s="847">
        <v>0</v>
      </c>
      <c r="M40" s="453">
        <v>285330</v>
      </c>
      <c r="N40" s="103">
        <v>285330</v>
      </c>
      <c r="O40" s="842">
        <f t="shared" si="7"/>
        <v>285330</v>
      </c>
      <c r="P40" s="868">
        <f>SUM(H40,L40)</f>
        <v>0</v>
      </c>
    </row>
    <row r="41" spans="1:16" s="261" customFormat="1" ht="25.5">
      <c r="A41" s="473"/>
      <c r="B41" s="476" t="s">
        <v>496</v>
      </c>
      <c r="C41" s="100">
        <v>700</v>
      </c>
      <c r="D41" s="131" t="s">
        <v>569</v>
      </c>
      <c r="E41" s="453"/>
      <c r="F41" s="371"/>
      <c r="G41" s="371"/>
      <c r="H41" s="847"/>
      <c r="I41" s="768">
        <v>20259</v>
      </c>
      <c r="J41" s="193">
        <v>20259</v>
      </c>
      <c r="K41" s="371">
        <v>20259</v>
      </c>
      <c r="L41" s="847">
        <v>0</v>
      </c>
      <c r="M41" s="453">
        <v>20259</v>
      </c>
      <c r="N41" s="371">
        <v>20259</v>
      </c>
      <c r="O41" s="842">
        <f t="shared" si="7"/>
        <v>20259</v>
      </c>
      <c r="P41" s="868">
        <f>SUM(H41,L41)</f>
        <v>0</v>
      </c>
    </row>
    <row r="42" spans="1:16" ht="12.75">
      <c r="A42" s="468" t="s">
        <v>531</v>
      </c>
      <c r="B42" s="319"/>
      <c r="C42" s="320"/>
      <c r="D42" s="469" t="s">
        <v>533</v>
      </c>
      <c r="E42" s="458"/>
      <c r="F42" s="478"/>
      <c r="G42" s="478"/>
      <c r="H42" s="848"/>
      <c r="I42" s="458"/>
      <c r="J42" s="478"/>
      <c r="K42" s="478"/>
      <c r="L42" s="848"/>
      <c r="M42" s="471"/>
      <c r="N42" s="483"/>
      <c r="O42" s="853">
        <f t="shared" si="7"/>
        <v>0</v>
      </c>
      <c r="P42" s="869"/>
    </row>
    <row r="43" spans="1:16" s="261" customFormat="1" ht="26.25" thickBot="1">
      <c r="A43" s="387"/>
      <c r="B43" s="388" t="s">
        <v>496</v>
      </c>
      <c r="C43" s="202">
        <v>630</v>
      </c>
      <c r="D43" s="470" t="s">
        <v>532</v>
      </c>
      <c r="E43" s="475"/>
      <c r="F43" s="479"/>
      <c r="G43" s="406"/>
      <c r="H43" s="855"/>
      <c r="I43" s="775"/>
      <c r="J43" s="356"/>
      <c r="K43" s="406"/>
      <c r="L43" s="855"/>
      <c r="M43" s="457"/>
      <c r="N43" s="479"/>
      <c r="O43" s="924">
        <f t="shared" si="7"/>
        <v>0</v>
      </c>
      <c r="P43" s="913">
        <f>SUM(H43,L43)</f>
        <v>0</v>
      </c>
    </row>
    <row r="46" spans="5:14" ht="12.75">
      <c r="E46" s="5"/>
      <c r="F46" s="5"/>
      <c r="I46" s="5"/>
      <c r="J46" s="5"/>
      <c r="M46" s="5"/>
      <c r="N46" s="5"/>
    </row>
  </sheetData>
  <sheetProtection/>
  <mergeCells count="21">
    <mergeCell ref="I5:L5"/>
    <mergeCell ref="F6:F7"/>
    <mergeCell ref="B24:D24"/>
    <mergeCell ref="A9:D9"/>
    <mergeCell ref="B10:D10"/>
    <mergeCell ref="H6:H7"/>
    <mergeCell ref="E6:E7"/>
    <mergeCell ref="M6:M7"/>
    <mergeCell ref="B38:D38"/>
    <mergeCell ref="I6:I7"/>
    <mergeCell ref="J6:J7"/>
    <mergeCell ref="P6:P7"/>
    <mergeCell ref="A3:P3"/>
    <mergeCell ref="M4:P5"/>
    <mergeCell ref="N6:N7"/>
    <mergeCell ref="E4:L4"/>
    <mergeCell ref="E5:H5"/>
    <mergeCell ref="O6:O7"/>
    <mergeCell ref="K6:K7"/>
    <mergeCell ref="L6:L7"/>
    <mergeCell ref="G6:G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SheetLayoutView="75" zoomScalePageLayoutView="0" workbookViewId="0" topLeftCell="G1">
      <selection activeCell="K34" sqref="K34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30.00390625" style="0" customWidth="1"/>
    <col min="5" max="5" width="10.7109375" style="0" customWidth="1"/>
    <col min="6" max="6" width="10.7109375" style="692" customWidth="1"/>
    <col min="7" max="8" width="10.7109375" style="5" customWidth="1"/>
    <col min="9" max="10" width="10.7109375" style="0" customWidth="1"/>
    <col min="11" max="12" width="10.7109375" style="5" customWidth="1"/>
    <col min="13" max="14" width="10.7109375" style="0" customWidth="1"/>
    <col min="15" max="16" width="10.7109375" style="5" customWidth="1"/>
  </cols>
  <sheetData>
    <row r="1" spans="1:6" ht="18.75">
      <c r="A1" s="1" t="s">
        <v>228</v>
      </c>
      <c r="B1" s="2"/>
      <c r="C1" s="2"/>
      <c r="D1" s="2"/>
      <c r="E1" s="2"/>
      <c r="F1" s="360"/>
    </row>
    <row r="2" spans="1:14" ht="13.5" thickBot="1">
      <c r="A2" s="6"/>
      <c r="F2" s="360"/>
      <c r="N2" s="5">
        <f>SUM(N10,N19,N34,N41,N47,N52)</f>
        <v>2570780</v>
      </c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8"/>
      <c r="E4" s="1482" t="s">
        <v>1</v>
      </c>
      <c r="F4" s="1483"/>
      <c r="G4" s="1483"/>
      <c r="H4" s="1483"/>
      <c r="I4" s="1483"/>
      <c r="J4" s="1483"/>
      <c r="K4" s="1483"/>
      <c r="L4" s="1546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313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492"/>
      <c r="N5" s="1493"/>
      <c r="O5" s="1493"/>
      <c r="P5" s="1494"/>
    </row>
    <row r="6" spans="1:16" ht="18.75" customHeight="1">
      <c r="A6" s="345" t="s">
        <v>6</v>
      </c>
      <c r="B6" s="298" t="s">
        <v>7</v>
      </c>
      <c r="C6" s="299"/>
      <c r="D6" s="314" t="s">
        <v>8</v>
      </c>
      <c r="E6" s="1555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78" t="s">
        <v>623</v>
      </c>
      <c r="N6" s="1467" t="s">
        <v>689</v>
      </c>
      <c r="O6" s="1502" t="s">
        <v>706</v>
      </c>
      <c r="P6" s="1480" t="s">
        <v>707</v>
      </c>
    </row>
    <row r="7" spans="1:16" ht="19.5" customHeight="1">
      <c r="A7" s="345" t="s">
        <v>9</v>
      </c>
      <c r="B7" s="298" t="s">
        <v>452</v>
      </c>
      <c r="C7" s="299"/>
      <c r="D7" s="314"/>
      <c r="E7" s="1556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15"/>
      <c r="E8" s="451" t="s">
        <v>508</v>
      </c>
      <c r="F8" s="361" t="s">
        <v>508</v>
      </c>
      <c r="G8" s="831" t="s">
        <v>507</v>
      </c>
      <c r="H8" s="832" t="s">
        <v>508</v>
      </c>
      <c r="I8" s="754" t="s">
        <v>508</v>
      </c>
      <c r="J8" s="361" t="s">
        <v>508</v>
      </c>
      <c r="K8" s="831" t="s">
        <v>507</v>
      </c>
      <c r="L8" s="832" t="s">
        <v>508</v>
      </c>
      <c r="M8" s="766" t="s">
        <v>507</v>
      </c>
      <c r="N8" s="361" t="s">
        <v>508</v>
      </c>
      <c r="O8" s="831" t="s">
        <v>507</v>
      </c>
      <c r="P8" s="832" t="s">
        <v>508</v>
      </c>
    </row>
    <row r="9" spans="1:16" s="262" customFormat="1" ht="15.75" customHeight="1" thickTop="1">
      <c r="A9" s="1465" t="s">
        <v>229</v>
      </c>
      <c r="B9" s="1477"/>
      <c r="C9" s="1477"/>
      <c r="D9" s="1565"/>
      <c r="E9" s="188">
        <f>SUM(E10,E19,E34,E52,E47)</f>
        <v>174038</v>
      </c>
      <c r="F9" s="405">
        <f>SUM(F10,F19,F34,F47,F52)</f>
        <v>214289</v>
      </c>
      <c r="G9" s="900">
        <f>SUM(G10,G19,G34,G47,G52)</f>
        <v>204106</v>
      </c>
      <c r="H9" s="925">
        <v>-10183</v>
      </c>
      <c r="I9" s="776">
        <f>SUM(I10,I19,I34,I47,I52)</f>
        <v>2191636</v>
      </c>
      <c r="J9" s="367">
        <f>SUM(J10,J19,J34,J41,J47,P48:Q50)</f>
        <v>2356491</v>
      </c>
      <c r="K9" s="900">
        <f>SUM(K10,K19,K34,K41,K47)</f>
        <v>2127225</v>
      </c>
      <c r="L9" s="925">
        <f>SUM(L10,L19,L34,L41,L47,L52)</f>
        <v>-229266</v>
      </c>
      <c r="M9" s="791">
        <f>SUM(M10,M19,M34,M47,M52)</f>
        <v>2365674</v>
      </c>
      <c r="N9" s="698">
        <v>2570780</v>
      </c>
      <c r="O9" s="960">
        <f>SUM(O10,O19,O34,O41,O47,O52)</f>
        <v>2331331</v>
      </c>
      <c r="P9" s="961">
        <f>SUM(P10,P19,P34,P41,P47,P52)</f>
        <v>-239449</v>
      </c>
    </row>
    <row r="10" spans="1:16" ht="30" customHeight="1">
      <c r="A10" s="427" t="s">
        <v>230</v>
      </c>
      <c r="B10" s="1518" t="s">
        <v>231</v>
      </c>
      <c r="C10" s="1519"/>
      <c r="D10" s="1520"/>
      <c r="E10" s="97">
        <f>SUM(E11:E18)</f>
        <v>152377</v>
      </c>
      <c r="F10" s="370">
        <f>SUM(F11:F18)</f>
        <v>189267</v>
      </c>
      <c r="G10" s="852">
        <f>SUM(G11:G18)</f>
        <v>190221</v>
      </c>
      <c r="H10" s="926">
        <f>SUM(H11:H18)</f>
        <v>954</v>
      </c>
      <c r="I10" s="756"/>
      <c r="J10" s="368"/>
      <c r="K10" s="852"/>
      <c r="L10" s="918">
        <f>SUM(L11:L18)</f>
        <v>0</v>
      </c>
      <c r="M10" s="756">
        <f>SUM(M11:M18)</f>
        <v>152377</v>
      </c>
      <c r="N10" s="368">
        <f>SUM(N11:N18)</f>
        <v>189267</v>
      </c>
      <c r="O10" s="852">
        <f aca="true" t="shared" si="0" ref="O10:O34">SUM(G10,K10)</f>
        <v>190221</v>
      </c>
      <c r="P10" s="866">
        <f>SUM(P11:P18)</f>
        <v>954</v>
      </c>
    </row>
    <row r="11" spans="1:16" ht="30" customHeight="1">
      <c r="A11" s="490"/>
      <c r="B11" s="39" t="s">
        <v>232</v>
      </c>
      <c r="C11" s="40">
        <v>635006</v>
      </c>
      <c r="D11" s="44" t="s">
        <v>671</v>
      </c>
      <c r="E11" s="137">
        <v>53110</v>
      </c>
      <c r="F11" s="637">
        <v>90000</v>
      </c>
      <c r="G11" s="850">
        <v>90000</v>
      </c>
      <c r="H11" s="927">
        <v>0</v>
      </c>
      <c r="I11" s="781"/>
      <c r="J11" s="514"/>
      <c r="K11" s="944"/>
      <c r="L11" s="945"/>
      <c r="M11" s="1183">
        <v>53110</v>
      </c>
      <c r="N11" s="637">
        <v>90000</v>
      </c>
      <c r="O11" s="850">
        <f t="shared" si="0"/>
        <v>90000</v>
      </c>
      <c r="P11" s="868">
        <f>SUM(H11,L11)</f>
        <v>0</v>
      </c>
    </row>
    <row r="12" spans="1:16" ht="21" customHeight="1">
      <c r="A12" s="1349"/>
      <c r="B12" s="1135" t="s">
        <v>568</v>
      </c>
      <c r="C12" s="1144">
        <v>635006</v>
      </c>
      <c r="D12" s="1145" t="s">
        <v>712</v>
      </c>
      <c r="E12" s="702"/>
      <c r="F12" s="700"/>
      <c r="G12" s="1104">
        <v>954</v>
      </c>
      <c r="H12" s="1168">
        <v>954</v>
      </c>
      <c r="I12" s="1350"/>
      <c r="J12" s="700"/>
      <c r="K12" s="1351"/>
      <c r="L12" s="1352"/>
      <c r="M12" s="792"/>
      <c r="N12" s="700"/>
      <c r="O12" s="1104">
        <f>SUM(G12,K12)</f>
        <v>954</v>
      </c>
      <c r="P12" s="1163">
        <f>SUM(H12,L12)</f>
        <v>954</v>
      </c>
    </row>
    <row r="13" spans="1:16" ht="12.75">
      <c r="A13" s="490"/>
      <c r="B13" s="39" t="s">
        <v>232</v>
      </c>
      <c r="C13" s="40">
        <v>641001</v>
      </c>
      <c r="D13" s="41" t="s">
        <v>233</v>
      </c>
      <c r="E13" s="42">
        <v>25392</v>
      </c>
      <c r="F13" s="514">
        <v>25392</v>
      </c>
      <c r="G13" s="850">
        <v>25392</v>
      </c>
      <c r="H13" s="927">
        <v>0</v>
      </c>
      <c r="I13" s="781"/>
      <c r="J13" s="514"/>
      <c r="K13" s="944"/>
      <c r="L13" s="945"/>
      <c r="M13" s="793">
        <v>25392</v>
      </c>
      <c r="N13" s="514">
        <v>25392</v>
      </c>
      <c r="O13" s="850">
        <f t="shared" si="0"/>
        <v>25392</v>
      </c>
      <c r="P13" s="868">
        <f aca="true" t="shared" si="1" ref="P13:P18">SUM(H13,L13)</f>
        <v>0</v>
      </c>
    </row>
    <row r="14" spans="1:16" ht="12.75">
      <c r="A14" s="490"/>
      <c r="B14" s="39" t="s">
        <v>232</v>
      </c>
      <c r="C14" s="40">
        <v>641001</v>
      </c>
      <c r="D14" s="41" t="s">
        <v>234</v>
      </c>
      <c r="E14" s="42">
        <v>38656</v>
      </c>
      <c r="F14" s="514">
        <v>38656</v>
      </c>
      <c r="G14" s="850">
        <v>38656</v>
      </c>
      <c r="H14" s="927">
        <v>0</v>
      </c>
      <c r="I14" s="781"/>
      <c r="J14" s="514"/>
      <c r="K14" s="944"/>
      <c r="L14" s="945"/>
      <c r="M14" s="793">
        <v>38656</v>
      </c>
      <c r="N14" s="514">
        <v>38656</v>
      </c>
      <c r="O14" s="850">
        <f t="shared" si="0"/>
        <v>38656</v>
      </c>
      <c r="P14" s="868">
        <f t="shared" si="1"/>
        <v>0</v>
      </c>
    </row>
    <row r="15" spans="1:16" ht="12" customHeight="1">
      <c r="A15" s="490"/>
      <c r="B15" s="39" t="s">
        <v>232</v>
      </c>
      <c r="C15" s="40">
        <v>641001</v>
      </c>
      <c r="D15" s="44" t="s">
        <v>235</v>
      </c>
      <c r="E15" s="42">
        <v>13942</v>
      </c>
      <c r="F15" s="514">
        <v>13942</v>
      </c>
      <c r="G15" s="850">
        <v>13942</v>
      </c>
      <c r="H15" s="927">
        <v>0</v>
      </c>
      <c r="I15" s="781"/>
      <c r="J15" s="514"/>
      <c r="K15" s="944"/>
      <c r="L15" s="945"/>
      <c r="M15" s="793">
        <v>13942</v>
      </c>
      <c r="N15" s="514">
        <v>13942</v>
      </c>
      <c r="O15" s="850">
        <f t="shared" si="0"/>
        <v>13942</v>
      </c>
      <c r="P15" s="868">
        <f t="shared" si="1"/>
        <v>0</v>
      </c>
    </row>
    <row r="16" spans="1:16" ht="24" customHeight="1">
      <c r="A16" s="490"/>
      <c r="B16" s="39" t="s">
        <v>232</v>
      </c>
      <c r="C16" s="40">
        <v>641001</v>
      </c>
      <c r="D16" s="44" t="s">
        <v>236</v>
      </c>
      <c r="E16" s="42">
        <v>1062</v>
      </c>
      <c r="F16" s="514">
        <v>1062</v>
      </c>
      <c r="G16" s="850">
        <v>1062</v>
      </c>
      <c r="H16" s="927">
        <v>0</v>
      </c>
      <c r="I16" s="781"/>
      <c r="J16" s="514"/>
      <c r="K16" s="944"/>
      <c r="L16" s="945"/>
      <c r="M16" s="793">
        <v>1062</v>
      </c>
      <c r="N16" s="514">
        <v>1062</v>
      </c>
      <c r="O16" s="850">
        <f t="shared" si="0"/>
        <v>1062</v>
      </c>
      <c r="P16" s="868">
        <f t="shared" si="1"/>
        <v>0</v>
      </c>
    </row>
    <row r="17" spans="1:16" ht="27" customHeight="1">
      <c r="A17" s="490"/>
      <c r="B17" s="39" t="s">
        <v>232</v>
      </c>
      <c r="C17" s="40">
        <v>641001</v>
      </c>
      <c r="D17" s="44" t="s">
        <v>237</v>
      </c>
      <c r="E17" s="42">
        <v>3638</v>
      </c>
      <c r="F17" s="514">
        <v>3638</v>
      </c>
      <c r="G17" s="850">
        <v>3638</v>
      </c>
      <c r="H17" s="927">
        <v>0</v>
      </c>
      <c r="I17" s="781"/>
      <c r="J17" s="514"/>
      <c r="K17" s="944"/>
      <c r="L17" s="945"/>
      <c r="M17" s="793">
        <v>3638</v>
      </c>
      <c r="N17" s="514">
        <v>3638</v>
      </c>
      <c r="O17" s="850">
        <f t="shared" si="0"/>
        <v>3638</v>
      </c>
      <c r="P17" s="868">
        <f t="shared" si="1"/>
        <v>0</v>
      </c>
    </row>
    <row r="18" spans="1:16" ht="24" customHeight="1">
      <c r="A18" s="490"/>
      <c r="B18" s="39" t="s">
        <v>232</v>
      </c>
      <c r="C18" s="40">
        <v>641001</v>
      </c>
      <c r="D18" s="44" t="s">
        <v>238</v>
      </c>
      <c r="E18" s="85">
        <v>16577</v>
      </c>
      <c r="F18" s="514">
        <v>16577</v>
      </c>
      <c r="G18" s="928">
        <v>16577</v>
      </c>
      <c r="H18" s="927">
        <v>0</v>
      </c>
      <c r="I18" s="781"/>
      <c r="J18" s="514"/>
      <c r="K18" s="944"/>
      <c r="L18" s="945"/>
      <c r="M18" s="793">
        <v>16577</v>
      </c>
      <c r="N18" s="514">
        <v>16577</v>
      </c>
      <c r="O18" s="850">
        <f t="shared" si="0"/>
        <v>16577</v>
      </c>
      <c r="P18" s="868">
        <f t="shared" si="1"/>
        <v>0</v>
      </c>
    </row>
    <row r="19" spans="1:16" ht="15" customHeight="1">
      <c r="A19" s="410" t="s">
        <v>239</v>
      </c>
      <c r="B19" s="1512" t="s">
        <v>240</v>
      </c>
      <c r="C19" s="1513"/>
      <c r="D19" s="1514"/>
      <c r="E19" s="97"/>
      <c r="F19" s="589">
        <f>SUM(F20:F33)</f>
        <v>3361</v>
      </c>
      <c r="G19" s="929">
        <f>SUM(G20:G33)</f>
        <v>3361</v>
      </c>
      <c r="H19" s="926">
        <f>SUM(H20:H33)</f>
        <v>0</v>
      </c>
      <c r="I19" s="759">
        <f>SUM(I22:I33)</f>
        <v>847645</v>
      </c>
      <c r="J19" s="368">
        <f>SUM(J20:J33)</f>
        <v>1010000</v>
      </c>
      <c r="K19" s="852">
        <f>SUM(K20:K33)</f>
        <v>723859</v>
      </c>
      <c r="L19" s="926">
        <f>SUM(L20:L33)</f>
        <v>-286141</v>
      </c>
      <c r="M19" s="756">
        <f>SUM(M22:M33)</f>
        <v>847645</v>
      </c>
      <c r="N19" s="368">
        <f>SUM(N20:N33)</f>
        <v>1013361</v>
      </c>
      <c r="O19" s="852">
        <f t="shared" si="0"/>
        <v>727220</v>
      </c>
      <c r="P19" s="866">
        <f>SUM(P20:P33)</f>
        <v>-286141</v>
      </c>
    </row>
    <row r="20" spans="1:16" s="690" customFormat="1" ht="27.75" customHeight="1">
      <c r="A20" s="447"/>
      <c r="B20" s="327" t="s">
        <v>169</v>
      </c>
      <c r="C20" s="259" t="s">
        <v>639</v>
      </c>
      <c r="D20" s="689" t="s">
        <v>640</v>
      </c>
      <c r="E20" s="178">
        <v>0</v>
      </c>
      <c r="F20" s="632">
        <v>27</v>
      </c>
      <c r="G20" s="930">
        <v>27</v>
      </c>
      <c r="H20" s="927">
        <v>0</v>
      </c>
      <c r="I20" s="768"/>
      <c r="J20" s="369"/>
      <c r="K20" s="842"/>
      <c r="L20" s="919"/>
      <c r="M20" s="1123"/>
      <c r="N20" s="1080">
        <v>27</v>
      </c>
      <c r="O20" s="850">
        <f t="shared" si="0"/>
        <v>27</v>
      </c>
      <c r="P20" s="868">
        <f aca="true" t="shared" si="2" ref="P20:P33">SUM(H20,L20)</f>
        <v>0</v>
      </c>
    </row>
    <row r="21" spans="1:16" s="690" customFormat="1" ht="17.25" customHeight="1">
      <c r="A21" s="447"/>
      <c r="B21" s="327" t="s">
        <v>169</v>
      </c>
      <c r="C21" s="259" t="s">
        <v>487</v>
      </c>
      <c r="D21" s="689" t="s">
        <v>641</v>
      </c>
      <c r="E21" s="178">
        <v>0</v>
      </c>
      <c r="F21" s="632">
        <v>3334</v>
      </c>
      <c r="G21" s="930">
        <v>3334</v>
      </c>
      <c r="H21" s="927">
        <v>0</v>
      </c>
      <c r="I21" s="768"/>
      <c r="J21" s="369"/>
      <c r="K21" s="842"/>
      <c r="L21" s="919"/>
      <c r="M21" s="1123"/>
      <c r="N21" s="1080">
        <v>3334</v>
      </c>
      <c r="O21" s="850">
        <f t="shared" si="0"/>
        <v>3334</v>
      </c>
      <c r="P21" s="868">
        <f t="shared" si="2"/>
        <v>0</v>
      </c>
    </row>
    <row r="22" spans="1:16" s="261" customFormat="1" ht="39" customHeight="1">
      <c r="A22" s="491"/>
      <c r="B22" s="39" t="s">
        <v>232</v>
      </c>
      <c r="C22" s="46" t="s">
        <v>553</v>
      </c>
      <c r="D22" s="57" t="s">
        <v>567</v>
      </c>
      <c r="E22" s="54"/>
      <c r="F22" s="531"/>
      <c r="G22" s="930"/>
      <c r="H22" s="927"/>
      <c r="I22" s="782">
        <v>0</v>
      </c>
      <c r="J22" s="531"/>
      <c r="K22" s="850"/>
      <c r="L22" s="927"/>
      <c r="M22" s="794">
        <v>0</v>
      </c>
      <c r="N22" s="531">
        <v>0</v>
      </c>
      <c r="O22" s="850">
        <f t="shared" si="0"/>
        <v>0</v>
      </c>
      <c r="P22" s="868">
        <f t="shared" si="2"/>
        <v>0</v>
      </c>
    </row>
    <row r="23" spans="1:16" s="261" customFormat="1" ht="50.25" customHeight="1">
      <c r="A23" s="491"/>
      <c r="B23" s="39" t="s">
        <v>232</v>
      </c>
      <c r="C23" s="46">
        <v>716</v>
      </c>
      <c r="D23" s="57" t="s">
        <v>609</v>
      </c>
      <c r="E23" s="54"/>
      <c r="F23" s="531"/>
      <c r="G23" s="930"/>
      <c r="H23" s="927"/>
      <c r="I23" s="1118">
        <v>33000</v>
      </c>
      <c r="J23" s="632">
        <v>0</v>
      </c>
      <c r="K23" s="1119">
        <v>0</v>
      </c>
      <c r="L23" s="1120"/>
      <c r="M23" s="1121">
        <v>33000</v>
      </c>
      <c r="N23" s="632">
        <v>0</v>
      </c>
      <c r="O23" s="1119">
        <f t="shared" si="0"/>
        <v>0</v>
      </c>
      <c r="P23" s="1122">
        <f t="shared" si="2"/>
        <v>0</v>
      </c>
    </row>
    <row r="24" spans="1:16" s="261" customFormat="1" ht="67.5" customHeight="1">
      <c r="A24" s="491"/>
      <c r="B24" s="39" t="s">
        <v>499</v>
      </c>
      <c r="C24" s="46">
        <v>717002</v>
      </c>
      <c r="D24" s="57" t="s">
        <v>614</v>
      </c>
      <c r="E24" s="86"/>
      <c r="F24" s="531"/>
      <c r="G24" s="931"/>
      <c r="H24" s="927"/>
      <c r="I24" s="782">
        <v>670000</v>
      </c>
      <c r="J24" s="531">
        <v>670000</v>
      </c>
      <c r="K24" s="850">
        <v>670000</v>
      </c>
      <c r="L24" s="927">
        <v>0</v>
      </c>
      <c r="M24" s="794">
        <v>670000</v>
      </c>
      <c r="N24" s="531">
        <v>670000</v>
      </c>
      <c r="O24" s="850">
        <f t="shared" si="0"/>
        <v>670000</v>
      </c>
      <c r="P24" s="868">
        <f t="shared" si="2"/>
        <v>0</v>
      </c>
    </row>
    <row r="25" spans="1:16" s="261" customFormat="1" ht="28.5" customHeight="1">
      <c r="A25" s="491"/>
      <c r="B25" s="39" t="s">
        <v>232</v>
      </c>
      <c r="C25" s="46">
        <v>717001</v>
      </c>
      <c r="D25" s="57" t="s">
        <v>546</v>
      </c>
      <c r="E25" s="86"/>
      <c r="F25" s="531"/>
      <c r="G25" s="931"/>
      <c r="H25" s="927"/>
      <c r="I25" s="782"/>
      <c r="J25" s="531"/>
      <c r="K25" s="850"/>
      <c r="L25" s="927"/>
      <c r="M25" s="794">
        <v>0</v>
      </c>
      <c r="N25" s="531"/>
      <c r="O25" s="850">
        <f t="shared" si="0"/>
        <v>0</v>
      </c>
      <c r="P25" s="868">
        <f t="shared" si="2"/>
        <v>0</v>
      </c>
    </row>
    <row r="26" spans="1:16" s="261" customFormat="1" ht="28.5" customHeight="1">
      <c r="A26" s="491"/>
      <c r="B26" s="39" t="s">
        <v>169</v>
      </c>
      <c r="C26" s="484">
        <v>713004</v>
      </c>
      <c r="D26" s="57" t="s">
        <v>727</v>
      </c>
      <c r="E26" s="86"/>
      <c r="F26" s="531"/>
      <c r="G26" s="931"/>
      <c r="H26" s="927"/>
      <c r="I26" s="782"/>
      <c r="J26" s="531"/>
      <c r="K26" s="850">
        <v>3859</v>
      </c>
      <c r="L26" s="927">
        <v>3859</v>
      </c>
      <c r="M26" s="794"/>
      <c r="N26" s="531"/>
      <c r="O26" s="850">
        <v>3859</v>
      </c>
      <c r="P26" s="868">
        <v>3859</v>
      </c>
    </row>
    <row r="27" spans="1:16" s="261" customFormat="1" ht="41.25" customHeight="1">
      <c r="A27" s="1164"/>
      <c r="B27" s="1135" t="s">
        <v>232</v>
      </c>
      <c r="C27" s="1165" t="s">
        <v>703</v>
      </c>
      <c r="D27" s="1166" t="s">
        <v>547</v>
      </c>
      <c r="E27" s="701"/>
      <c r="F27" s="693"/>
      <c r="G27" s="1167"/>
      <c r="H27" s="1168"/>
      <c r="I27" s="783">
        <v>104645</v>
      </c>
      <c r="J27" s="693">
        <v>290000</v>
      </c>
      <c r="K27" s="1104">
        <v>0</v>
      </c>
      <c r="L27" s="1168">
        <v>-290000</v>
      </c>
      <c r="M27" s="783">
        <v>104645</v>
      </c>
      <c r="N27" s="693">
        <v>290000</v>
      </c>
      <c r="O27" s="1104">
        <f t="shared" si="0"/>
        <v>0</v>
      </c>
      <c r="P27" s="1163">
        <f t="shared" si="2"/>
        <v>-290000</v>
      </c>
    </row>
    <row r="28" spans="1:16" s="261" customFormat="1" ht="29.25" customHeight="1">
      <c r="A28" s="491"/>
      <c r="B28" s="39" t="s">
        <v>232</v>
      </c>
      <c r="C28" s="46">
        <v>717001</v>
      </c>
      <c r="D28" s="716" t="s">
        <v>684</v>
      </c>
      <c r="E28" s="86"/>
      <c r="F28" s="531"/>
      <c r="G28" s="931"/>
      <c r="H28" s="927"/>
      <c r="I28" s="1124"/>
      <c r="J28" s="395">
        <v>20000</v>
      </c>
      <c r="K28" s="842">
        <v>40000</v>
      </c>
      <c r="L28" s="1120">
        <v>20000</v>
      </c>
      <c r="M28" s="1096"/>
      <c r="N28" s="395">
        <v>20000</v>
      </c>
      <c r="O28" s="850">
        <f t="shared" si="0"/>
        <v>40000</v>
      </c>
      <c r="P28" s="868">
        <f t="shared" si="2"/>
        <v>20000</v>
      </c>
    </row>
    <row r="29" spans="1:16" s="261" customFormat="1" ht="15" customHeight="1">
      <c r="A29" s="491"/>
      <c r="B29" s="39" t="s">
        <v>232</v>
      </c>
      <c r="C29" s="46">
        <v>717001</v>
      </c>
      <c r="D29" s="58" t="s">
        <v>548</v>
      </c>
      <c r="E29" s="54"/>
      <c r="F29" s="531"/>
      <c r="G29" s="930"/>
      <c r="H29" s="927"/>
      <c r="I29" s="1124">
        <v>0</v>
      </c>
      <c r="J29" s="395"/>
      <c r="K29" s="842">
        <v>0</v>
      </c>
      <c r="L29" s="927"/>
      <c r="M29" s="1096">
        <v>0</v>
      </c>
      <c r="N29" s="395"/>
      <c r="O29" s="850">
        <f t="shared" si="0"/>
        <v>0</v>
      </c>
      <c r="P29" s="868">
        <f t="shared" si="2"/>
        <v>0</v>
      </c>
    </row>
    <row r="30" spans="1:16" s="261" customFormat="1" ht="26.25" customHeight="1">
      <c r="A30" s="491"/>
      <c r="B30" s="39" t="s">
        <v>568</v>
      </c>
      <c r="C30" s="46">
        <v>717001</v>
      </c>
      <c r="D30" s="716" t="s">
        <v>672</v>
      </c>
      <c r="E30" s="54"/>
      <c r="F30" s="531"/>
      <c r="G30" s="930"/>
      <c r="H30" s="927"/>
      <c r="I30" s="1124"/>
      <c r="J30" s="395">
        <v>10000</v>
      </c>
      <c r="K30" s="842">
        <v>10000</v>
      </c>
      <c r="L30" s="927">
        <v>0</v>
      </c>
      <c r="M30" s="1124"/>
      <c r="N30" s="395">
        <v>10000</v>
      </c>
      <c r="O30" s="850">
        <f t="shared" si="0"/>
        <v>10000</v>
      </c>
      <c r="P30" s="868">
        <f t="shared" si="2"/>
        <v>0</v>
      </c>
    </row>
    <row r="31" spans="1:16" s="261" customFormat="1" ht="24" customHeight="1">
      <c r="A31" s="491"/>
      <c r="B31" s="39" t="s">
        <v>232</v>
      </c>
      <c r="C31" s="46">
        <v>717001</v>
      </c>
      <c r="D31" s="57" t="s">
        <v>610</v>
      </c>
      <c r="E31" s="54"/>
      <c r="F31" s="531"/>
      <c r="G31" s="930"/>
      <c r="H31" s="927"/>
      <c r="I31" s="1124">
        <v>20000</v>
      </c>
      <c r="J31" s="395">
        <v>20000</v>
      </c>
      <c r="K31" s="842">
        <v>0</v>
      </c>
      <c r="L31" s="927">
        <v>-20000</v>
      </c>
      <c r="M31" s="1096">
        <v>20000</v>
      </c>
      <c r="N31" s="395">
        <v>20000</v>
      </c>
      <c r="O31" s="850">
        <f t="shared" si="0"/>
        <v>0</v>
      </c>
      <c r="P31" s="868">
        <f t="shared" si="2"/>
        <v>-20000</v>
      </c>
    </row>
    <row r="32" spans="1:16" s="261" customFormat="1" ht="18" customHeight="1">
      <c r="A32" s="491"/>
      <c r="B32" s="39" t="s">
        <v>232</v>
      </c>
      <c r="C32" s="46">
        <v>717001</v>
      </c>
      <c r="D32" s="57" t="s">
        <v>574</v>
      </c>
      <c r="E32" s="54"/>
      <c r="F32" s="531"/>
      <c r="G32" s="930"/>
      <c r="H32" s="927"/>
      <c r="I32" s="1124"/>
      <c r="J32" s="395"/>
      <c r="K32" s="842"/>
      <c r="L32" s="927"/>
      <c r="M32" s="1096"/>
      <c r="N32" s="395"/>
      <c r="O32" s="850">
        <f t="shared" si="0"/>
        <v>0</v>
      </c>
      <c r="P32" s="868">
        <f t="shared" si="2"/>
        <v>0</v>
      </c>
    </row>
    <row r="33" spans="1:16" s="261" customFormat="1" ht="25.5" customHeight="1">
      <c r="A33" s="491"/>
      <c r="B33" s="39" t="s">
        <v>568</v>
      </c>
      <c r="C33" s="484">
        <v>717001</v>
      </c>
      <c r="D33" s="57" t="s">
        <v>615</v>
      </c>
      <c r="E33" s="54"/>
      <c r="F33" s="531"/>
      <c r="G33" s="930"/>
      <c r="H33" s="927"/>
      <c r="I33" s="1124">
        <v>20000</v>
      </c>
      <c r="J33" s="395">
        <v>0</v>
      </c>
      <c r="K33" s="842">
        <v>0</v>
      </c>
      <c r="L33" s="927">
        <v>0</v>
      </c>
      <c r="M33" s="1096">
        <v>20000</v>
      </c>
      <c r="N33" s="395">
        <v>0</v>
      </c>
      <c r="O33" s="850">
        <f t="shared" si="0"/>
        <v>0</v>
      </c>
      <c r="P33" s="868">
        <f t="shared" si="2"/>
        <v>0</v>
      </c>
    </row>
    <row r="34" spans="1:16" ht="15">
      <c r="A34" s="350" t="s">
        <v>241</v>
      </c>
      <c r="B34" s="1515" t="s">
        <v>242</v>
      </c>
      <c r="C34" s="1524"/>
      <c r="D34" s="1525"/>
      <c r="E34" s="97">
        <f aca="true" t="shared" si="3" ref="E34:N34">SUM(E35:E40)</f>
        <v>2324</v>
      </c>
      <c r="F34" s="589">
        <f t="shared" si="3"/>
        <v>2324</v>
      </c>
      <c r="G34" s="929">
        <f t="shared" si="3"/>
        <v>2324</v>
      </c>
      <c r="H34" s="926">
        <f>SUM(H35:H40)</f>
        <v>0</v>
      </c>
      <c r="I34" s="189">
        <f t="shared" si="3"/>
        <v>24002</v>
      </c>
      <c r="J34" s="368">
        <f t="shared" si="3"/>
        <v>24002</v>
      </c>
      <c r="K34" s="852">
        <f t="shared" si="3"/>
        <v>24002</v>
      </c>
      <c r="L34" s="926">
        <f>SUM(L35:L40)</f>
        <v>0</v>
      </c>
      <c r="M34" s="756">
        <f t="shared" si="3"/>
        <v>26326</v>
      </c>
      <c r="N34" s="368">
        <f t="shared" si="3"/>
        <v>26326</v>
      </c>
      <c r="O34" s="852">
        <f t="shared" si="0"/>
        <v>26326</v>
      </c>
      <c r="P34" s="866">
        <f>SUM(P35:P40)</f>
        <v>0</v>
      </c>
    </row>
    <row r="35" spans="1:16" ht="26.25" customHeight="1">
      <c r="A35" s="411"/>
      <c r="B35" s="90" t="s">
        <v>232</v>
      </c>
      <c r="C35" s="192">
        <v>641001</v>
      </c>
      <c r="D35" s="107" t="s">
        <v>243</v>
      </c>
      <c r="E35" s="102">
        <v>664</v>
      </c>
      <c r="F35" s="371">
        <v>664</v>
      </c>
      <c r="G35" s="842">
        <v>664</v>
      </c>
      <c r="H35" s="927">
        <v>0</v>
      </c>
      <c r="I35" s="763"/>
      <c r="J35" s="694"/>
      <c r="K35" s="946"/>
      <c r="L35" s="947"/>
      <c r="M35" s="795">
        <v>664</v>
      </c>
      <c r="N35" s="699">
        <v>664</v>
      </c>
      <c r="O35" s="850">
        <f aca="true" t="shared" si="4" ref="O35:O40">SUM(G35,K35)</f>
        <v>664</v>
      </c>
      <c r="P35" s="868">
        <f aca="true" t="shared" si="5" ref="P35:P40">SUM(H35,L35)</f>
        <v>0</v>
      </c>
    </row>
    <row r="36" spans="1:16" ht="27.75" customHeight="1">
      <c r="A36" s="493"/>
      <c r="B36" s="87" t="s">
        <v>232</v>
      </c>
      <c r="C36" s="65">
        <v>641001</v>
      </c>
      <c r="D36" s="88" t="s">
        <v>244</v>
      </c>
      <c r="E36" s="66">
        <v>1660</v>
      </c>
      <c r="F36" s="532">
        <v>1660</v>
      </c>
      <c r="G36" s="851">
        <v>1660</v>
      </c>
      <c r="H36" s="927">
        <v>0</v>
      </c>
      <c r="I36" s="784"/>
      <c r="J36" s="636"/>
      <c r="K36" s="946"/>
      <c r="L36" s="947"/>
      <c r="M36" s="796">
        <v>1660</v>
      </c>
      <c r="N36" s="638">
        <v>1660</v>
      </c>
      <c r="O36" s="850">
        <f t="shared" si="4"/>
        <v>1660</v>
      </c>
      <c r="P36" s="868">
        <f t="shared" si="5"/>
        <v>0</v>
      </c>
    </row>
    <row r="37" spans="1:16" ht="27.75" customHeight="1">
      <c r="A37" s="494"/>
      <c r="B37" s="64" t="s">
        <v>232</v>
      </c>
      <c r="C37" s="271">
        <v>717001</v>
      </c>
      <c r="D37" s="272" t="s">
        <v>246</v>
      </c>
      <c r="E37" s="134"/>
      <c r="F37" s="634"/>
      <c r="G37" s="932"/>
      <c r="H37" s="927"/>
      <c r="I37" s="785"/>
      <c r="J37" s="634"/>
      <c r="K37" s="948"/>
      <c r="L37" s="949"/>
      <c r="M37" s="797">
        <v>0</v>
      </c>
      <c r="N37" s="634">
        <v>0</v>
      </c>
      <c r="O37" s="850">
        <f t="shared" si="4"/>
        <v>0</v>
      </c>
      <c r="P37" s="868">
        <f t="shared" si="5"/>
        <v>0</v>
      </c>
    </row>
    <row r="38" spans="1:16" s="261" customFormat="1" ht="24.75" customHeight="1">
      <c r="A38" s="491"/>
      <c r="B38" s="39" t="s">
        <v>232</v>
      </c>
      <c r="C38" s="46">
        <v>716</v>
      </c>
      <c r="D38" s="57" t="s">
        <v>245</v>
      </c>
      <c r="E38" s="54"/>
      <c r="F38" s="531"/>
      <c r="G38" s="930"/>
      <c r="H38" s="927"/>
      <c r="I38" s="786">
        <v>5000</v>
      </c>
      <c r="J38" s="531">
        <v>5000</v>
      </c>
      <c r="K38" s="950">
        <v>5000</v>
      </c>
      <c r="L38" s="927">
        <v>0</v>
      </c>
      <c r="M38" s="794">
        <v>5000</v>
      </c>
      <c r="N38" s="531">
        <v>5000</v>
      </c>
      <c r="O38" s="850">
        <f t="shared" si="4"/>
        <v>5000</v>
      </c>
      <c r="P38" s="868">
        <f t="shared" si="5"/>
        <v>0</v>
      </c>
    </row>
    <row r="39" spans="1:16" s="261" customFormat="1" ht="28.5" customHeight="1">
      <c r="A39" s="494"/>
      <c r="B39" s="64" t="s">
        <v>232</v>
      </c>
      <c r="C39" s="46">
        <v>717001</v>
      </c>
      <c r="D39" s="57" t="s">
        <v>598</v>
      </c>
      <c r="E39" s="86"/>
      <c r="F39" s="531"/>
      <c r="G39" s="931"/>
      <c r="H39" s="927"/>
      <c r="I39" s="786">
        <v>11865</v>
      </c>
      <c r="J39" s="531">
        <v>11865</v>
      </c>
      <c r="K39" s="950">
        <v>11865</v>
      </c>
      <c r="L39" s="927">
        <v>0</v>
      </c>
      <c r="M39" s="794">
        <v>11865</v>
      </c>
      <c r="N39" s="531">
        <v>11865</v>
      </c>
      <c r="O39" s="850">
        <f t="shared" si="4"/>
        <v>11865</v>
      </c>
      <c r="P39" s="868">
        <f t="shared" si="5"/>
        <v>0</v>
      </c>
    </row>
    <row r="40" spans="1:16" s="261" customFormat="1" ht="26.25" customHeight="1">
      <c r="A40" s="491"/>
      <c r="B40" s="39" t="s">
        <v>232</v>
      </c>
      <c r="C40" s="46">
        <v>717001</v>
      </c>
      <c r="D40" s="57" t="s">
        <v>599</v>
      </c>
      <c r="E40" s="86"/>
      <c r="F40" s="531"/>
      <c r="G40" s="931"/>
      <c r="H40" s="927"/>
      <c r="I40" s="786">
        <v>7137</v>
      </c>
      <c r="J40" s="531">
        <v>7137</v>
      </c>
      <c r="K40" s="950">
        <v>7137</v>
      </c>
      <c r="L40" s="927">
        <v>0</v>
      </c>
      <c r="M40" s="794">
        <v>7137</v>
      </c>
      <c r="N40" s="531">
        <v>7137</v>
      </c>
      <c r="O40" s="850">
        <f t="shared" si="4"/>
        <v>7137</v>
      </c>
      <c r="P40" s="868">
        <f t="shared" si="5"/>
        <v>0</v>
      </c>
    </row>
    <row r="41" spans="1:16" s="261" customFormat="1" ht="18" customHeight="1">
      <c r="A41" s="1448" t="s">
        <v>550</v>
      </c>
      <c r="B41" s="1560" t="s">
        <v>733</v>
      </c>
      <c r="C41" s="1561"/>
      <c r="D41" s="1562"/>
      <c r="E41" s="1449"/>
      <c r="F41" s="1450"/>
      <c r="G41" s="1451"/>
      <c r="H41" s="1452"/>
      <c r="I41" s="1453"/>
      <c r="J41" s="1454">
        <f>SUM(J43:J46)</f>
        <v>2500</v>
      </c>
      <c r="K41" s="1455">
        <f>SUM(K42:K46)</f>
        <v>59375</v>
      </c>
      <c r="L41" s="1456">
        <f>SUM(L42:L46)</f>
        <v>56875</v>
      </c>
      <c r="M41" s="1454"/>
      <c r="N41" s="1461">
        <f>SUM(N43:N46)</f>
        <v>2500</v>
      </c>
      <c r="O41" s="1455">
        <f>SUM(O42:O46)</f>
        <v>59375</v>
      </c>
      <c r="P41" s="1456">
        <f>SUM(P42:P46)</f>
        <v>56875</v>
      </c>
    </row>
    <row r="42" spans="1:16" s="261" customFormat="1" ht="12.75" customHeight="1">
      <c r="A42" s="1437"/>
      <c r="B42" s="1438" t="s">
        <v>169</v>
      </c>
      <c r="C42" s="1136">
        <v>716</v>
      </c>
      <c r="D42" s="1439" t="s">
        <v>735</v>
      </c>
      <c r="E42" s="1440"/>
      <c r="F42" s="1441"/>
      <c r="G42" s="1442"/>
      <c r="H42" s="1352"/>
      <c r="I42" s="1443"/>
      <c r="J42" s="1444"/>
      <c r="K42" s="1445">
        <v>725</v>
      </c>
      <c r="L42" s="1168">
        <v>725</v>
      </c>
      <c r="M42" s="1444"/>
      <c r="N42" s="1446"/>
      <c r="O42" s="1104">
        <v>725</v>
      </c>
      <c r="P42" s="1447">
        <v>725</v>
      </c>
    </row>
    <row r="43" spans="1:16" s="261" customFormat="1" ht="12.75" customHeight="1">
      <c r="A43" s="1437"/>
      <c r="B43" s="1438" t="s">
        <v>736</v>
      </c>
      <c r="C43" s="1136">
        <v>717002</v>
      </c>
      <c r="D43" s="1439" t="s">
        <v>737</v>
      </c>
      <c r="E43" s="1440"/>
      <c r="F43" s="1441"/>
      <c r="G43" s="1442"/>
      <c r="H43" s="1352"/>
      <c r="I43" s="1443"/>
      <c r="J43" s="1444"/>
      <c r="K43" s="1445">
        <v>3631</v>
      </c>
      <c r="L43" s="1168">
        <v>3631</v>
      </c>
      <c r="M43" s="1444"/>
      <c r="N43" s="1446"/>
      <c r="O43" s="1104">
        <v>3631</v>
      </c>
      <c r="P43" s="1447">
        <v>3631</v>
      </c>
    </row>
    <row r="44" spans="1:16" s="261" customFormat="1" ht="12.75" customHeight="1">
      <c r="A44" s="1437"/>
      <c r="B44" s="1438" t="s">
        <v>169</v>
      </c>
      <c r="C44" s="1136">
        <v>717002</v>
      </c>
      <c r="D44" s="1439" t="s">
        <v>738</v>
      </c>
      <c r="E44" s="1440"/>
      <c r="F44" s="1441"/>
      <c r="G44" s="1442"/>
      <c r="H44" s="1352"/>
      <c r="I44" s="1443"/>
      <c r="J44" s="1444"/>
      <c r="K44" s="1445">
        <v>52900</v>
      </c>
      <c r="L44" s="1168">
        <v>52900</v>
      </c>
      <c r="M44" s="1444"/>
      <c r="N44" s="1446"/>
      <c r="O44" s="1104">
        <v>52900</v>
      </c>
      <c r="P44" s="1150">
        <v>52900</v>
      </c>
    </row>
    <row r="45" spans="1:16" s="261" customFormat="1" ht="12.75" customHeight="1">
      <c r="A45" s="1164"/>
      <c r="B45" s="1135" t="s">
        <v>169</v>
      </c>
      <c r="C45" s="1136">
        <v>636001</v>
      </c>
      <c r="D45" s="1161" t="s">
        <v>718</v>
      </c>
      <c r="E45" s="701"/>
      <c r="F45" s="693"/>
      <c r="G45" s="1167"/>
      <c r="H45" s="1168"/>
      <c r="I45" s="783"/>
      <c r="J45" s="693"/>
      <c r="K45" s="1104">
        <v>632</v>
      </c>
      <c r="L45" s="1168">
        <v>632</v>
      </c>
      <c r="M45" s="1347"/>
      <c r="N45" s="693"/>
      <c r="O45" s="1104">
        <f>SUM(K45,G45)</f>
        <v>632</v>
      </c>
      <c r="P45" s="1163">
        <f>SUM(H45,L45)</f>
        <v>632</v>
      </c>
    </row>
    <row r="46" spans="1:16" s="261" customFormat="1" ht="12.75" customHeight="1">
      <c r="A46" s="1164"/>
      <c r="B46" s="1135" t="s">
        <v>169</v>
      </c>
      <c r="C46" s="1348">
        <v>711001</v>
      </c>
      <c r="D46" s="1166" t="s">
        <v>646</v>
      </c>
      <c r="E46" s="701"/>
      <c r="F46" s="693"/>
      <c r="G46" s="1167"/>
      <c r="H46" s="1168"/>
      <c r="I46" s="783">
        <v>0</v>
      </c>
      <c r="J46" s="693">
        <v>2500</v>
      </c>
      <c r="K46" s="1104">
        <v>1487</v>
      </c>
      <c r="L46" s="1168">
        <v>-1013</v>
      </c>
      <c r="M46" s="1347">
        <v>0</v>
      </c>
      <c r="N46" s="693">
        <v>2500</v>
      </c>
      <c r="O46" s="1104">
        <f>SUM(G46,K46)</f>
        <v>1487</v>
      </c>
      <c r="P46" s="1163">
        <f>SUM(H46,L46)</f>
        <v>-1013</v>
      </c>
    </row>
    <row r="47" spans="1:16" ht="15">
      <c r="A47" s="390" t="s">
        <v>734</v>
      </c>
      <c r="B47" s="1510" t="s">
        <v>205</v>
      </c>
      <c r="C47" s="1563"/>
      <c r="D47" s="1564"/>
      <c r="E47" s="129"/>
      <c r="F47" s="399"/>
      <c r="G47" s="904"/>
      <c r="H47" s="926">
        <f>SUM(H48)</f>
        <v>0</v>
      </c>
      <c r="I47" s="787">
        <v>1319989</v>
      </c>
      <c r="J47" s="333">
        <f>SUM(J49:J50)</f>
        <v>1319989</v>
      </c>
      <c r="K47" s="399">
        <f>SUM(K48)</f>
        <v>1319989</v>
      </c>
      <c r="L47" s="926">
        <f>SUM(L48)</f>
        <v>0</v>
      </c>
      <c r="M47" s="798">
        <f>SUM(M49:M50)</f>
        <v>1319989</v>
      </c>
      <c r="N47" s="730">
        <f>SUM(N49:N50)</f>
        <v>1319989</v>
      </c>
      <c r="O47" s="852">
        <f>SUM(G47,K47)</f>
        <v>1319989</v>
      </c>
      <c r="P47" s="866">
        <f>SUM(P48)</f>
        <v>0</v>
      </c>
    </row>
    <row r="48" spans="1:16" ht="12.75">
      <c r="A48" s="386" t="s">
        <v>734</v>
      </c>
      <c r="B48" s="116"/>
      <c r="C48" s="115"/>
      <c r="D48" s="124" t="s">
        <v>551</v>
      </c>
      <c r="E48" s="118"/>
      <c r="F48" s="394"/>
      <c r="G48" s="853"/>
      <c r="H48" s="933">
        <f>SUM(H49:H50)</f>
        <v>0</v>
      </c>
      <c r="I48" s="495">
        <f aca="true" t="shared" si="6" ref="I48:N48">SUM(I49:I50)</f>
        <v>1319989</v>
      </c>
      <c r="J48" s="495">
        <f t="shared" si="6"/>
        <v>1319989</v>
      </c>
      <c r="K48" s="394">
        <f t="shared" si="6"/>
        <v>1319989</v>
      </c>
      <c r="L48" s="933">
        <f>SUM(L49:L50)</f>
        <v>0</v>
      </c>
      <c r="M48" s="799">
        <f t="shared" si="6"/>
        <v>1319989</v>
      </c>
      <c r="N48" s="731">
        <f t="shared" si="6"/>
        <v>1319989</v>
      </c>
      <c r="O48" s="394">
        <f>SUM(G48,K48)</f>
        <v>1319989</v>
      </c>
      <c r="P48" s="869">
        <f>SUM(P49:P50)</f>
        <v>0</v>
      </c>
    </row>
    <row r="49" spans="1:16" s="261" customFormat="1" ht="12.75">
      <c r="A49" s="418"/>
      <c r="B49" s="419" t="s">
        <v>169</v>
      </c>
      <c r="C49" s="132">
        <v>717</v>
      </c>
      <c r="D49" s="199" t="s">
        <v>549</v>
      </c>
      <c r="E49" s="200"/>
      <c r="F49" s="421"/>
      <c r="G49" s="842"/>
      <c r="H49" s="927"/>
      <c r="I49" s="496">
        <v>1253990</v>
      </c>
      <c r="J49" s="496">
        <v>1253990</v>
      </c>
      <c r="K49" s="371">
        <v>1253990</v>
      </c>
      <c r="L49" s="927">
        <v>0</v>
      </c>
      <c r="M49" s="800">
        <v>1253990</v>
      </c>
      <c r="N49" s="686">
        <v>1253990</v>
      </c>
      <c r="O49" s="850">
        <f>SUM(G49,K49)</f>
        <v>1253990</v>
      </c>
      <c r="P49" s="868">
        <f>SUM(H49,L49)</f>
        <v>0</v>
      </c>
    </row>
    <row r="50" spans="1:16" s="261" customFormat="1" ht="26.25" thickBot="1">
      <c r="A50" s="420"/>
      <c r="B50" s="201" t="s">
        <v>169</v>
      </c>
      <c r="C50" s="202">
        <v>717</v>
      </c>
      <c r="D50" s="203" t="s">
        <v>552</v>
      </c>
      <c r="E50" s="184"/>
      <c r="F50" s="406"/>
      <c r="G50" s="911"/>
      <c r="H50" s="934"/>
      <c r="I50" s="497">
        <v>65999</v>
      </c>
      <c r="J50" s="497">
        <v>65999</v>
      </c>
      <c r="K50" s="911">
        <v>65999</v>
      </c>
      <c r="L50" s="934">
        <v>0</v>
      </c>
      <c r="M50" s="801">
        <v>65999</v>
      </c>
      <c r="N50" s="732">
        <v>65999</v>
      </c>
      <c r="O50" s="962">
        <f>SUM(G50,K50)</f>
        <v>65999</v>
      </c>
      <c r="P50" s="913">
        <f>SUM(H50,L50)</f>
        <v>0</v>
      </c>
    </row>
    <row r="51" spans="6:16" ht="13.5" thickBot="1">
      <c r="F51" s="359"/>
      <c r="G51" s="843"/>
      <c r="H51" s="935"/>
      <c r="J51" s="359"/>
      <c r="K51" s="843"/>
      <c r="L51" s="843"/>
      <c r="N51" s="359"/>
      <c r="O51" s="963"/>
      <c r="P51" s="843"/>
    </row>
    <row r="52" spans="1:16" ht="15">
      <c r="A52" s="1457"/>
      <c r="B52" s="1459"/>
      <c r="C52" s="32"/>
      <c r="D52" s="321" t="s">
        <v>144</v>
      </c>
      <c r="E52" s="695">
        <v>19337</v>
      </c>
      <c r="F52" s="593">
        <v>19337</v>
      </c>
      <c r="G52" s="936">
        <v>8200</v>
      </c>
      <c r="H52" s="1464">
        <v>-11137</v>
      </c>
      <c r="I52" s="486"/>
      <c r="J52" s="609"/>
      <c r="K52" s="951">
        <v>0</v>
      </c>
      <c r="L52" s="952">
        <v>0</v>
      </c>
      <c r="M52" s="789">
        <v>19337</v>
      </c>
      <c r="N52" s="593">
        <v>19337</v>
      </c>
      <c r="O52" s="1462">
        <f>SUM(G52,K52)</f>
        <v>8200</v>
      </c>
      <c r="P52" s="1463">
        <v>-11137</v>
      </c>
    </row>
    <row r="53" spans="1:16" ht="12.75">
      <c r="A53" s="1460" t="s">
        <v>739</v>
      </c>
      <c r="B53" s="35" t="s">
        <v>579</v>
      </c>
      <c r="C53" s="35"/>
      <c r="D53" s="36"/>
      <c r="E53" s="696">
        <v>19337</v>
      </c>
      <c r="F53" s="594">
        <v>19337</v>
      </c>
      <c r="G53" s="937">
        <v>8200</v>
      </c>
      <c r="H53" s="938">
        <v>-11137</v>
      </c>
      <c r="I53" s="487"/>
      <c r="J53" s="610"/>
      <c r="K53" s="937">
        <v>0</v>
      </c>
      <c r="L53" s="953">
        <v>0</v>
      </c>
      <c r="M53" s="487">
        <v>19337</v>
      </c>
      <c r="N53" s="594">
        <v>19337</v>
      </c>
      <c r="O53" s="964">
        <f>SUM(G53,K53)</f>
        <v>8200</v>
      </c>
      <c r="P53" s="965">
        <v>-11137</v>
      </c>
    </row>
    <row r="54" spans="1:16" s="261" customFormat="1" ht="13.5" thickBot="1">
      <c r="A54" s="1458"/>
      <c r="B54" s="1434" t="s">
        <v>141</v>
      </c>
      <c r="C54" s="1436">
        <v>651002</v>
      </c>
      <c r="D54" s="501" t="s">
        <v>576</v>
      </c>
      <c r="E54" s="697">
        <v>19337</v>
      </c>
      <c r="F54" s="691">
        <v>19337</v>
      </c>
      <c r="G54" s="939">
        <v>8200</v>
      </c>
      <c r="H54" s="934">
        <v>-11137</v>
      </c>
      <c r="I54" s="502"/>
      <c r="J54" s="612"/>
      <c r="K54" s="954">
        <v>0</v>
      </c>
      <c r="L54" s="955">
        <v>0</v>
      </c>
      <c r="M54" s="790">
        <v>19337</v>
      </c>
      <c r="N54" s="691">
        <v>19337</v>
      </c>
      <c r="O54" s="939">
        <f>SUM(G54,K54)</f>
        <v>8200</v>
      </c>
      <c r="P54" s="913">
        <f>SUM(H54,L54)</f>
        <v>-11137</v>
      </c>
    </row>
    <row r="55" spans="7:16" ht="12.75">
      <c r="G55" s="843"/>
      <c r="H55" s="843"/>
      <c r="J55" s="692"/>
      <c r="K55" s="843"/>
      <c r="L55" s="843"/>
      <c r="N55" s="692"/>
      <c r="O55" s="843"/>
      <c r="P55" s="843"/>
    </row>
    <row r="56" spans="7:16" ht="13.5" thickBot="1">
      <c r="G56" s="843"/>
      <c r="H56" s="843"/>
      <c r="J56" s="692"/>
      <c r="K56" s="843"/>
      <c r="L56" s="843"/>
      <c r="N56" s="692"/>
      <c r="O56" s="843"/>
      <c r="P56" s="843"/>
    </row>
    <row r="57" spans="1:16" ht="15">
      <c r="A57" s="503"/>
      <c r="B57" s="8"/>
      <c r="C57" s="8"/>
      <c r="D57" s="322" t="s">
        <v>145</v>
      </c>
      <c r="E57" s="25"/>
      <c r="F57" s="621"/>
      <c r="G57" s="940"/>
      <c r="H57" s="941"/>
      <c r="I57" s="488"/>
      <c r="J57" s="614"/>
      <c r="K57" s="956"/>
      <c r="L57" s="957"/>
      <c r="M57" s="788">
        <v>44325</v>
      </c>
      <c r="N57" s="598">
        <v>44325</v>
      </c>
      <c r="O57" s="940">
        <v>329448</v>
      </c>
      <c r="P57" s="1007">
        <f>SUM(P59:P60)</f>
        <v>285123</v>
      </c>
    </row>
    <row r="58" spans="1:16" ht="12.75">
      <c r="A58" s="386" t="s">
        <v>241</v>
      </c>
      <c r="B58" s="1557" t="s">
        <v>580</v>
      </c>
      <c r="C58" s="1558"/>
      <c r="D58" s="1559"/>
      <c r="E58" s="12"/>
      <c r="F58" s="599"/>
      <c r="G58" s="942"/>
      <c r="H58" s="943"/>
      <c r="I58" s="14"/>
      <c r="J58" s="615"/>
      <c r="K58" s="958"/>
      <c r="L58" s="959"/>
      <c r="M58" s="14">
        <v>44325</v>
      </c>
      <c r="N58" s="599">
        <v>44325</v>
      </c>
      <c r="O58" s="942">
        <f>SUM(O59:O60)</f>
        <v>329448</v>
      </c>
      <c r="P58" s="1273">
        <f>SUM(P59:P60)</f>
        <v>285123</v>
      </c>
    </row>
    <row r="59" spans="1:16" ht="40.5" customHeight="1">
      <c r="A59" s="1353"/>
      <c r="B59" s="1435">
        <v>1700</v>
      </c>
      <c r="C59" s="1354">
        <v>814</v>
      </c>
      <c r="D59" s="1355" t="s">
        <v>715</v>
      </c>
      <c r="E59" s="1191"/>
      <c r="F59" s="1192"/>
      <c r="G59" s="1193"/>
      <c r="H59" s="1194"/>
      <c r="I59" s="1195"/>
      <c r="J59" s="1196"/>
      <c r="K59" s="1197"/>
      <c r="L59" s="1198"/>
      <c r="M59" s="1195"/>
      <c r="N59" s="1192"/>
      <c r="O59" s="1193">
        <v>300000</v>
      </c>
      <c r="P59" s="1274">
        <v>300000</v>
      </c>
    </row>
    <row r="60" spans="1:16" s="261" customFormat="1" ht="13.5" thickBot="1">
      <c r="A60" s="489"/>
      <c r="B60" s="1199" t="s">
        <v>141</v>
      </c>
      <c r="C60" s="1200">
        <v>821005</v>
      </c>
      <c r="D60" s="1201" t="s">
        <v>578</v>
      </c>
      <c r="E60" s="1202"/>
      <c r="F60" s="1203"/>
      <c r="G60" s="1204"/>
      <c r="H60" s="1205"/>
      <c r="I60" s="1206"/>
      <c r="J60" s="1203"/>
      <c r="K60" s="1207"/>
      <c r="L60" s="1208"/>
      <c r="M60" s="1209">
        <v>44325</v>
      </c>
      <c r="N60" s="1210">
        <v>44325</v>
      </c>
      <c r="O60" s="1204">
        <v>29448</v>
      </c>
      <c r="P60" s="1272">
        <v>-14877</v>
      </c>
    </row>
    <row r="61" spans="1:16" s="261" customFormat="1" ht="12.75">
      <c r="A61" s="7"/>
      <c r="B61" s="1184"/>
      <c r="C61" s="1185"/>
      <c r="D61" s="1186"/>
      <c r="E61" s="7"/>
      <c r="F61" s="1187"/>
      <c r="G61" s="1188"/>
      <c r="H61" s="1188"/>
      <c r="I61" s="7"/>
      <c r="J61" s="1187"/>
      <c r="K61" s="998"/>
      <c r="L61" s="998"/>
      <c r="M61" s="1189"/>
      <c r="N61" s="1190"/>
      <c r="O61" s="1188"/>
      <c r="P61" s="998"/>
    </row>
    <row r="63" spans="5:14" ht="12.75">
      <c r="E63" s="5"/>
      <c r="F63" s="5"/>
      <c r="I63" s="5"/>
      <c r="J63" s="5"/>
      <c r="M63" s="5"/>
      <c r="N63" s="5"/>
    </row>
    <row r="65" ht="12.75">
      <c r="O65" s="841"/>
    </row>
  </sheetData>
  <sheetProtection/>
  <mergeCells count="24">
    <mergeCell ref="A3:P3"/>
    <mergeCell ref="E4:L4"/>
    <mergeCell ref="E5:H5"/>
    <mergeCell ref="I5:L5"/>
    <mergeCell ref="M4:P5"/>
    <mergeCell ref="P6:P7"/>
    <mergeCell ref="H6:H7"/>
    <mergeCell ref="O6:O7"/>
    <mergeCell ref="J6:J7"/>
    <mergeCell ref="B47:D47"/>
    <mergeCell ref="B10:D10"/>
    <mergeCell ref="B19:D19"/>
    <mergeCell ref="E6:E7"/>
    <mergeCell ref="A9:D9"/>
    <mergeCell ref="B58:D58"/>
    <mergeCell ref="B41:D41"/>
    <mergeCell ref="K6:K7"/>
    <mergeCell ref="N6:N7"/>
    <mergeCell ref="B34:D34"/>
    <mergeCell ref="G6:G7"/>
    <mergeCell ref="L6:L7"/>
    <mergeCell ref="M6:M7"/>
    <mergeCell ref="F6:F7"/>
    <mergeCell ref="I6:I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SheetLayoutView="100" zoomScalePageLayoutView="0" workbookViewId="0" topLeftCell="G22">
      <selection activeCell="P10" sqref="P10"/>
    </sheetView>
  </sheetViews>
  <sheetFormatPr defaultColWidth="9.140625" defaultRowHeight="12.75"/>
  <cols>
    <col min="1" max="1" width="6.57421875" style="0" customWidth="1"/>
    <col min="3" max="3" width="8.00390625" style="0" customWidth="1"/>
    <col min="4" max="4" width="29.8515625" style="0" customWidth="1"/>
    <col min="5" max="5" width="10.7109375" style="0" customWidth="1"/>
    <col min="6" max="6" width="10.7109375" style="516" customWidth="1"/>
    <col min="7" max="8" width="10.7109375" style="843" customWidth="1"/>
    <col min="9" max="9" width="10.7109375" style="0" customWidth="1"/>
    <col min="10" max="10" width="10.7109375" style="516" customWidth="1"/>
    <col min="11" max="12" width="10.7109375" style="843" customWidth="1"/>
    <col min="13" max="13" width="10.7109375" style="0" customWidth="1"/>
    <col min="14" max="14" width="10.7109375" style="516" customWidth="1"/>
    <col min="15" max="16" width="10.7109375" style="843" customWidth="1"/>
  </cols>
  <sheetData>
    <row r="1" spans="1:6" ht="18.75">
      <c r="A1" s="1" t="s">
        <v>247</v>
      </c>
      <c r="B1" s="2"/>
      <c r="C1" s="2"/>
      <c r="D1" s="2"/>
      <c r="E1" s="2"/>
      <c r="F1" s="360"/>
    </row>
    <row r="2" spans="1:6" ht="9" customHeight="1" thickBot="1">
      <c r="A2" s="6"/>
      <c r="F2" s="360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8"/>
      <c r="E4" s="1482" t="s">
        <v>1</v>
      </c>
      <c r="F4" s="1483"/>
      <c r="G4" s="1483"/>
      <c r="H4" s="1483"/>
      <c r="I4" s="1483"/>
      <c r="J4" s="1483"/>
      <c r="K4" s="1483"/>
      <c r="L4" s="1546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313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492"/>
      <c r="N5" s="1493"/>
      <c r="O5" s="1493"/>
      <c r="P5" s="1494"/>
    </row>
    <row r="6" spans="1:16" ht="18.75" customHeight="1">
      <c r="A6" s="345" t="s">
        <v>6</v>
      </c>
      <c r="B6" s="298" t="s">
        <v>7</v>
      </c>
      <c r="C6" s="299"/>
      <c r="D6" s="314" t="s">
        <v>8</v>
      </c>
      <c r="E6" s="1555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78" t="s">
        <v>623</v>
      </c>
      <c r="N6" s="1467" t="s">
        <v>689</v>
      </c>
      <c r="O6" s="1502" t="s">
        <v>706</v>
      </c>
      <c r="P6" s="1480" t="s">
        <v>707</v>
      </c>
    </row>
    <row r="7" spans="1:16" ht="18.75" customHeight="1">
      <c r="A7" s="345" t="s">
        <v>9</v>
      </c>
      <c r="B7" s="298" t="s">
        <v>452</v>
      </c>
      <c r="C7" s="299"/>
      <c r="D7" s="314"/>
      <c r="E7" s="1556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15"/>
      <c r="E8" s="451" t="s">
        <v>508</v>
      </c>
      <c r="F8" s="361" t="s">
        <v>508</v>
      </c>
      <c r="G8" s="831" t="s">
        <v>507</v>
      </c>
      <c r="H8" s="832" t="s">
        <v>508</v>
      </c>
      <c r="I8" s="754" t="s">
        <v>508</v>
      </c>
      <c r="J8" s="361" t="s">
        <v>508</v>
      </c>
      <c r="K8" s="831" t="s">
        <v>507</v>
      </c>
      <c r="L8" s="832" t="s">
        <v>508</v>
      </c>
      <c r="M8" s="766" t="s">
        <v>507</v>
      </c>
      <c r="N8" s="361" t="s">
        <v>508</v>
      </c>
      <c r="O8" s="831" t="s">
        <v>507</v>
      </c>
      <c r="P8" s="832" t="s">
        <v>508</v>
      </c>
    </row>
    <row r="9" spans="1:16" s="260" customFormat="1" ht="15.75" customHeight="1" thickTop="1">
      <c r="A9" s="408" t="s">
        <v>248</v>
      </c>
      <c r="B9" s="185"/>
      <c r="C9" s="186"/>
      <c r="D9" s="187"/>
      <c r="E9" s="158">
        <f>SUM(E10,E17,E24,E35,E40,E51,E60,E62)</f>
        <v>1893699</v>
      </c>
      <c r="F9" s="367">
        <f>SUM(F17,F10,F24,F35,F40,F51,F60,F62)</f>
        <v>1941102</v>
      </c>
      <c r="G9" s="844">
        <f>SUM(G10,G17,G24,G35,G40,G51,G60,G62)</f>
        <v>1910601</v>
      </c>
      <c r="H9" s="845">
        <f>SUM(H10,H17,H24,H35,H40,H51,H60,H62)</f>
        <v>-30501</v>
      </c>
      <c r="I9" s="776">
        <v>0</v>
      </c>
      <c r="J9" s="367">
        <f>SUM(J17)</f>
        <v>140759</v>
      </c>
      <c r="K9" s="844">
        <f>SUM(K17,K60,K62)</f>
        <v>140759</v>
      </c>
      <c r="L9" s="845">
        <f>SUM(L10,L17,L24,L35,L40,L51,L60,L62)</f>
        <v>0</v>
      </c>
      <c r="M9" s="776">
        <f>SUM(M17,M10,M24,M35,M40,M51,M60,M62)</f>
        <v>1893699</v>
      </c>
      <c r="N9" s="367">
        <f>SUM(N17,N10,N24,N35,N40,N51,N60,N62)</f>
        <v>2081861</v>
      </c>
      <c r="O9" s="844">
        <f aca="true" t="shared" si="0" ref="O9:O17">SUM(G9,K9)</f>
        <v>2051360</v>
      </c>
      <c r="P9" s="845">
        <v>-30501</v>
      </c>
    </row>
    <row r="10" spans="1:16" ht="15">
      <c r="A10" s="427" t="s">
        <v>249</v>
      </c>
      <c r="B10" s="95" t="s">
        <v>250</v>
      </c>
      <c r="C10" s="95"/>
      <c r="D10" s="96"/>
      <c r="E10" s="97">
        <f>SUM(E11:E15)</f>
        <v>274337</v>
      </c>
      <c r="F10" s="368">
        <f>SUM(F11:F15)</f>
        <v>275337</v>
      </c>
      <c r="G10" s="370">
        <f>SUM(G11:G16)</f>
        <v>278069</v>
      </c>
      <c r="H10" s="846">
        <f>SUM(H11:H16)</f>
        <v>2732</v>
      </c>
      <c r="I10" s="756"/>
      <c r="J10" s="368"/>
      <c r="K10" s="370"/>
      <c r="L10" s="846"/>
      <c r="M10" s="756">
        <f>SUM(M11:M15)</f>
        <v>274337</v>
      </c>
      <c r="N10" s="368">
        <f>SUM(N11:N15)</f>
        <v>275337</v>
      </c>
      <c r="O10" s="370">
        <f t="shared" si="0"/>
        <v>278069</v>
      </c>
      <c r="P10" s="866">
        <v>2732</v>
      </c>
    </row>
    <row r="11" spans="1:16" ht="12.75">
      <c r="A11" s="428"/>
      <c r="B11" s="90" t="s">
        <v>251</v>
      </c>
      <c r="C11" s="100">
        <v>610</v>
      </c>
      <c r="D11" s="101" t="s">
        <v>252</v>
      </c>
      <c r="E11" s="102">
        <v>151199</v>
      </c>
      <c r="F11" s="371">
        <v>151199</v>
      </c>
      <c r="G11" s="371">
        <v>151199</v>
      </c>
      <c r="H11" s="847">
        <v>0</v>
      </c>
      <c r="I11" s="757"/>
      <c r="J11" s="369"/>
      <c r="K11" s="404"/>
      <c r="L11" s="856"/>
      <c r="M11" s="758">
        <v>151199</v>
      </c>
      <c r="N11" s="369">
        <v>151199</v>
      </c>
      <c r="O11" s="371">
        <f t="shared" si="0"/>
        <v>151199</v>
      </c>
      <c r="P11" s="867">
        <f aca="true" t="shared" si="1" ref="P11:P16">SUM(H11,L11)</f>
        <v>0</v>
      </c>
    </row>
    <row r="12" spans="1:16" ht="12" customHeight="1">
      <c r="A12" s="428"/>
      <c r="B12" s="90" t="s">
        <v>251</v>
      </c>
      <c r="C12" s="100">
        <v>620</v>
      </c>
      <c r="D12" s="107" t="s">
        <v>253</v>
      </c>
      <c r="E12" s="102">
        <v>55431</v>
      </c>
      <c r="F12" s="371">
        <v>55431</v>
      </c>
      <c r="G12" s="371">
        <v>55550</v>
      </c>
      <c r="H12" s="847">
        <v>119</v>
      </c>
      <c r="I12" s="757"/>
      <c r="J12" s="369"/>
      <c r="K12" s="404"/>
      <c r="L12" s="856"/>
      <c r="M12" s="758">
        <v>55431</v>
      </c>
      <c r="N12" s="369">
        <v>55431</v>
      </c>
      <c r="O12" s="371">
        <f t="shared" si="0"/>
        <v>55550</v>
      </c>
      <c r="P12" s="867">
        <f t="shared" si="1"/>
        <v>119</v>
      </c>
    </row>
    <row r="13" spans="1:16" ht="12.75">
      <c r="A13" s="428"/>
      <c r="B13" s="90" t="s">
        <v>251</v>
      </c>
      <c r="C13" s="100">
        <v>630</v>
      </c>
      <c r="D13" s="101" t="s">
        <v>254</v>
      </c>
      <c r="E13" s="102">
        <v>66119</v>
      </c>
      <c r="F13" s="371">
        <v>66119</v>
      </c>
      <c r="G13" s="371">
        <v>68209</v>
      </c>
      <c r="H13" s="847">
        <v>2090</v>
      </c>
      <c r="I13" s="757"/>
      <c r="J13" s="369"/>
      <c r="K13" s="404"/>
      <c r="L13" s="856"/>
      <c r="M13" s="758">
        <v>66119</v>
      </c>
      <c r="N13" s="369">
        <v>66119</v>
      </c>
      <c r="O13" s="371">
        <f t="shared" si="0"/>
        <v>68209</v>
      </c>
      <c r="P13" s="867">
        <f t="shared" si="1"/>
        <v>2090</v>
      </c>
    </row>
    <row r="14" spans="1:16" ht="12.75">
      <c r="A14" s="428"/>
      <c r="B14" s="90" t="s">
        <v>251</v>
      </c>
      <c r="C14" s="100">
        <v>630</v>
      </c>
      <c r="D14" s="101" t="s">
        <v>642</v>
      </c>
      <c r="E14" s="178">
        <v>0</v>
      </c>
      <c r="F14" s="395">
        <v>1000</v>
      </c>
      <c r="G14" s="371">
        <v>1000</v>
      </c>
      <c r="H14" s="847">
        <v>0</v>
      </c>
      <c r="I14" s="757"/>
      <c r="J14" s="369"/>
      <c r="K14" s="404"/>
      <c r="L14" s="856"/>
      <c r="M14" s="1123">
        <v>0</v>
      </c>
      <c r="N14" s="1080">
        <v>1000</v>
      </c>
      <c r="O14" s="371">
        <f t="shared" si="0"/>
        <v>1000</v>
      </c>
      <c r="P14" s="867">
        <f t="shared" si="1"/>
        <v>0</v>
      </c>
    </row>
    <row r="15" spans="1:16" ht="12.75">
      <c r="A15" s="428"/>
      <c r="B15" s="90" t="s">
        <v>251</v>
      </c>
      <c r="C15" s="100">
        <v>640</v>
      </c>
      <c r="D15" s="101" t="s">
        <v>255</v>
      </c>
      <c r="E15" s="178">
        <v>1588</v>
      </c>
      <c r="F15" s="395">
        <v>1588</v>
      </c>
      <c r="G15" s="371">
        <v>1311</v>
      </c>
      <c r="H15" s="847">
        <v>-277</v>
      </c>
      <c r="I15" s="757"/>
      <c r="J15" s="369"/>
      <c r="K15" s="404"/>
      <c r="L15" s="856"/>
      <c r="M15" s="1123">
        <v>1588</v>
      </c>
      <c r="N15" s="1080">
        <v>1588</v>
      </c>
      <c r="O15" s="371">
        <f t="shared" si="0"/>
        <v>1311</v>
      </c>
      <c r="P15" s="867">
        <f t="shared" si="1"/>
        <v>-277</v>
      </c>
    </row>
    <row r="16" spans="1:16" ht="25.5">
      <c r="A16" s="1277"/>
      <c r="B16" s="1278" t="s">
        <v>251</v>
      </c>
      <c r="C16" s="1160">
        <v>630</v>
      </c>
      <c r="D16" s="1433" t="s">
        <v>732</v>
      </c>
      <c r="E16" s="108"/>
      <c r="F16" s="671"/>
      <c r="G16" s="671">
        <v>800</v>
      </c>
      <c r="H16" s="1150">
        <v>800</v>
      </c>
      <c r="I16" s="1356"/>
      <c r="J16" s="1357"/>
      <c r="K16" s="1317"/>
      <c r="L16" s="1358"/>
      <c r="M16" s="1359"/>
      <c r="N16" s="1357"/>
      <c r="O16" s="671">
        <f t="shared" si="0"/>
        <v>800</v>
      </c>
      <c r="P16" s="1358">
        <f t="shared" si="1"/>
        <v>800</v>
      </c>
    </row>
    <row r="17" spans="1:16" ht="15">
      <c r="A17" s="410" t="s">
        <v>256</v>
      </c>
      <c r="B17" s="1515" t="s">
        <v>257</v>
      </c>
      <c r="C17" s="1552"/>
      <c r="D17" s="1552"/>
      <c r="E17" s="97">
        <f>SUM(E18:E21)</f>
        <v>896424</v>
      </c>
      <c r="F17" s="370">
        <f>SUM(F18:F21)</f>
        <v>941389</v>
      </c>
      <c r="G17" s="370">
        <f>SUM(G18:G21)</f>
        <v>941389</v>
      </c>
      <c r="H17" s="846">
        <v>0</v>
      </c>
      <c r="I17" s="759"/>
      <c r="J17" s="372">
        <f>SUM(J18:J23)</f>
        <v>140759</v>
      </c>
      <c r="K17" s="370">
        <f>SUM(K18:K23)</f>
        <v>140759</v>
      </c>
      <c r="L17" s="846">
        <f>SUM(L18:L23)</f>
        <v>0</v>
      </c>
      <c r="M17" s="189">
        <f>SUM(M18:M21)</f>
        <v>896424</v>
      </c>
      <c r="N17" s="370">
        <f>SUM(N18:N23)</f>
        <v>1082148</v>
      </c>
      <c r="O17" s="370">
        <f t="shared" si="0"/>
        <v>1082148</v>
      </c>
      <c r="P17" s="866">
        <f>SUM(P18:P23)</f>
        <v>0</v>
      </c>
    </row>
    <row r="18" spans="1:16" ht="12.75">
      <c r="A18" s="447"/>
      <c r="B18" s="112" t="s">
        <v>258</v>
      </c>
      <c r="C18" s="100">
        <v>610</v>
      </c>
      <c r="D18" s="101" t="s">
        <v>252</v>
      </c>
      <c r="E18" s="178">
        <v>510340</v>
      </c>
      <c r="F18" s="395">
        <v>513020</v>
      </c>
      <c r="G18" s="371">
        <v>513020</v>
      </c>
      <c r="H18" s="847">
        <v>0</v>
      </c>
      <c r="I18" s="771"/>
      <c r="J18" s="373"/>
      <c r="K18" s="404"/>
      <c r="L18" s="856"/>
      <c r="M18" s="1096">
        <v>510340</v>
      </c>
      <c r="N18" s="395">
        <v>513020</v>
      </c>
      <c r="O18" s="371">
        <f aca="true" t="shared" si="2" ref="O18:O23">SUM(G18,K18)</f>
        <v>513020</v>
      </c>
      <c r="P18" s="867">
        <f aca="true" t="shared" si="3" ref="P18:P23">SUM(H18,L18)</f>
        <v>0</v>
      </c>
    </row>
    <row r="19" spans="1:16" ht="12.75">
      <c r="A19" s="447"/>
      <c r="B19" s="112" t="s">
        <v>258</v>
      </c>
      <c r="C19" s="100">
        <v>620</v>
      </c>
      <c r="D19" s="101" t="s">
        <v>253</v>
      </c>
      <c r="E19" s="178">
        <v>188320</v>
      </c>
      <c r="F19" s="395">
        <v>188360</v>
      </c>
      <c r="G19" s="371">
        <v>188360</v>
      </c>
      <c r="H19" s="847">
        <v>0</v>
      </c>
      <c r="I19" s="771"/>
      <c r="J19" s="373"/>
      <c r="K19" s="404"/>
      <c r="L19" s="856"/>
      <c r="M19" s="1096">
        <v>188320</v>
      </c>
      <c r="N19" s="395">
        <v>188360</v>
      </c>
      <c r="O19" s="371">
        <f t="shared" si="2"/>
        <v>188360</v>
      </c>
      <c r="P19" s="867">
        <f t="shared" si="3"/>
        <v>0</v>
      </c>
    </row>
    <row r="20" spans="1:16" ht="12.75">
      <c r="A20" s="447"/>
      <c r="B20" s="112" t="s">
        <v>258</v>
      </c>
      <c r="C20" s="100">
        <v>630</v>
      </c>
      <c r="D20" s="101" t="s">
        <v>254</v>
      </c>
      <c r="E20" s="178">
        <v>197764</v>
      </c>
      <c r="F20" s="395">
        <v>234686</v>
      </c>
      <c r="G20" s="371">
        <v>234686</v>
      </c>
      <c r="H20" s="847">
        <v>0</v>
      </c>
      <c r="I20" s="771"/>
      <c r="J20" s="373"/>
      <c r="K20" s="404"/>
      <c r="L20" s="856"/>
      <c r="M20" s="1096">
        <v>197764</v>
      </c>
      <c r="N20" s="395">
        <v>234686</v>
      </c>
      <c r="O20" s="371">
        <f t="shared" si="2"/>
        <v>234686</v>
      </c>
      <c r="P20" s="867">
        <f t="shared" si="3"/>
        <v>0</v>
      </c>
    </row>
    <row r="21" spans="1:16" ht="12.75">
      <c r="A21" s="447"/>
      <c r="B21" s="112" t="s">
        <v>258</v>
      </c>
      <c r="C21" s="100">
        <v>640</v>
      </c>
      <c r="D21" s="101" t="s">
        <v>255</v>
      </c>
      <c r="E21" s="178">
        <v>0</v>
      </c>
      <c r="F21" s="395">
        <v>5323</v>
      </c>
      <c r="G21" s="371">
        <v>5323</v>
      </c>
      <c r="H21" s="847">
        <v>0</v>
      </c>
      <c r="I21" s="771"/>
      <c r="J21" s="373"/>
      <c r="K21" s="404"/>
      <c r="L21" s="856"/>
      <c r="M21" s="1096">
        <v>0</v>
      </c>
      <c r="N21" s="395">
        <v>5323</v>
      </c>
      <c r="O21" s="371">
        <f t="shared" si="2"/>
        <v>5323</v>
      </c>
      <c r="P21" s="867">
        <f t="shared" si="3"/>
        <v>0</v>
      </c>
    </row>
    <row r="22" spans="1:16" ht="12.75">
      <c r="A22" s="447"/>
      <c r="B22" s="112" t="s">
        <v>259</v>
      </c>
      <c r="C22" s="414">
        <v>713004</v>
      </c>
      <c r="D22" s="440" t="s">
        <v>643</v>
      </c>
      <c r="E22" s="102"/>
      <c r="F22" s="371"/>
      <c r="G22" s="371">
        <v>0</v>
      </c>
      <c r="H22" s="847">
        <v>0</v>
      </c>
      <c r="I22" s="1124">
        <v>0</v>
      </c>
      <c r="J22" s="374">
        <v>759</v>
      </c>
      <c r="K22" s="371">
        <v>759</v>
      </c>
      <c r="L22" s="856">
        <v>0</v>
      </c>
      <c r="M22" s="1096"/>
      <c r="N22" s="395">
        <v>759</v>
      </c>
      <c r="O22" s="371">
        <f t="shared" si="2"/>
        <v>759</v>
      </c>
      <c r="P22" s="867">
        <f t="shared" si="3"/>
        <v>0</v>
      </c>
    </row>
    <row r="23" spans="1:16" ht="12.75">
      <c r="A23" s="447"/>
      <c r="B23" s="112" t="s">
        <v>259</v>
      </c>
      <c r="C23" s="414">
        <v>717</v>
      </c>
      <c r="D23" s="440" t="s">
        <v>645</v>
      </c>
      <c r="E23" s="102"/>
      <c r="F23" s="371"/>
      <c r="G23" s="371">
        <v>0</v>
      </c>
      <c r="H23" s="847">
        <v>0</v>
      </c>
      <c r="I23" s="1124">
        <v>0</v>
      </c>
      <c r="J23" s="374">
        <v>140000</v>
      </c>
      <c r="K23" s="371">
        <v>140000</v>
      </c>
      <c r="L23" s="856">
        <v>0</v>
      </c>
      <c r="M23" s="1096"/>
      <c r="N23" s="395">
        <v>140000</v>
      </c>
      <c r="O23" s="371">
        <f t="shared" si="2"/>
        <v>140000</v>
      </c>
      <c r="P23" s="867">
        <f t="shared" si="3"/>
        <v>0</v>
      </c>
    </row>
    <row r="24" spans="1:16" ht="15">
      <c r="A24" s="504" t="s">
        <v>260</v>
      </c>
      <c r="B24" s="1568" t="s">
        <v>261</v>
      </c>
      <c r="C24" s="1569"/>
      <c r="D24" s="1570"/>
      <c r="E24" s="71">
        <f>SUM(E25,E30)</f>
        <v>353740</v>
      </c>
      <c r="F24" s="513">
        <f>SUM(F25,F30)</f>
        <v>353740</v>
      </c>
      <c r="G24" s="557">
        <f>SUM(G25,G30)</f>
        <v>317969</v>
      </c>
      <c r="H24" s="846">
        <f>SUM(H25,H30)</f>
        <v>-35771</v>
      </c>
      <c r="I24" s="802"/>
      <c r="J24" s="513"/>
      <c r="K24" s="513"/>
      <c r="L24" s="857"/>
      <c r="M24" s="808">
        <f>SUM(M25,M30)</f>
        <v>353740</v>
      </c>
      <c r="N24" s="518">
        <f>SUM(N25,N30)</f>
        <v>353740</v>
      </c>
      <c r="O24" s="370">
        <f aca="true" t="shared" si="4" ref="O24:O51">SUM(G24,K24)</f>
        <v>317969</v>
      </c>
      <c r="P24" s="866">
        <f>SUM(P25,P30)</f>
        <v>-35771</v>
      </c>
    </row>
    <row r="25" spans="1:16" ht="12.75">
      <c r="A25" s="429" t="s">
        <v>262</v>
      </c>
      <c r="B25" s="116"/>
      <c r="C25" s="115">
        <v>1</v>
      </c>
      <c r="D25" s="117" t="s">
        <v>263</v>
      </c>
      <c r="E25" s="118">
        <f>SUM(E26:E29)</f>
        <v>316520</v>
      </c>
      <c r="F25" s="394">
        <f>SUM(F26:F29)</f>
        <v>316520</v>
      </c>
      <c r="G25" s="394">
        <f>SUM(G26:G29)</f>
        <v>280749</v>
      </c>
      <c r="H25" s="848">
        <f>SUM(H26:H29)</f>
        <v>-35771</v>
      </c>
      <c r="I25" s="454"/>
      <c r="J25" s="394"/>
      <c r="K25" s="394"/>
      <c r="L25" s="848"/>
      <c r="M25" s="767">
        <f>SUM(M26:M29)</f>
        <v>316520</v>
      </c>
      <c r="N25" s="375">
        <f>SUM(N26:N29)</f>
        <v>316520</v>
      </c>
      <c r="O25" s="394">
        <f t="shared" si="4"/>
        <v>280749</v>
      </c>
      <c r="P25" s="869">
        <f>SUM(P26:P29)</f>
        <v>-35771</v>
      </c>
    </row>
    <row r="26" spans="1:16" ht="12.75">
      <c r="A26" s="391"/>
      <c r="B26" s="112" t="s">
        <v>264</v>
      </c>
      <c r="C26" s="100">
        <v>610</v>
      </c>
      <c r="D26" s="101" t="s">
        <v>252</v>
      </c>
      <c r="E26" s="102">
        <v>81920</v>
      </c>
      <c r="F26" s="371">
        <v>81920</v>
      </c>
      <c r="G26" s="371">
        <v>79987</v>
      </c>
      <c r="H26" s="847">
        <v>-1933</v>
      </c>
      <c r="I26" s="760"/>
      <c r="J26" s="371"/>
      <c r="K26" s="858"/>
      <c r="L26" s="859"/>
      <c r="M26" s="768">
        <v>81920</v>
      </c>
      <c r="N26" s="373">
        <v>81920</v>
      </c>
      <c r="O26" s="371">
        <f t="shared" si="4"/>
        <v>79987</v>
      </c>
      <c r="P26" s="867">
        <f>SUM(H26,L26)</f>
        <v>-1933</v>
      </c>
    </row>
    <row r="27" spans="1:16" ht="12.75">
      <c r="A27" s="391"/>
      <c r="B27" s="112" t="s">
        <v>265</v>
      </c>
      <c r="C27" s="100">
        <v>620</v>
      </c>
      <c r="D27" s="101" t="s">
        <v>253</v>
      </c>
      <c r="E27" s="102">
        <v>31290</v>
      </c>
      <c r="F27" s="371">
        <v>31290</v>
      </c>
      <c r="G27" s="371">
        <v>30258</v>
      </c>
      <c r="H27" s="847">
        <v>-1032</v>
      </c>
      <c r="I27" s="760"/>
      <c r="J27" s="371"/>
      <c r="K27" s="858"/>
      <c r="L27" s="859"/>
      <c r="M27" s="768">
        <v>31290</v>
      </c>
      <c r="N27" s="373">
        <v>31290</v>
      </c>
      <c r="O27" s="371">
        <f t="shared" si="4"/>
        <v>30258</v>
      </c>
      <c r="P27" s="867">
        <f>SUM(H27,L27)</f>
        <v>-1032</v>
      </c>
    </row>
    <row r="28" spans="1:16" ht="12.75">
      <c r="A28" s="391"/>
      <c r="B28" s="112" t="s">
        <v>265</v>
      </c>
      <c r="C28" s="100">
        <v>630</v>
      </c>
      <c r="D28" s="101" t="s">
        <v>254</v>
      </c>
      <c r="E28" s="102">
        <v>203210</v>
      </c>
      <c r="F28" s="371">
        <v>203210</v>
      </c>
      <c r="G28" s="371">
        <v>169474</v>
      </c>
      <c r="H28" s="847">
        <v>-33736</v>
      </c>
      <c r="I28" s="760"/>
      <c r="J28" s="371"/>
      <c r="K28" s="858"/>
      <c r="L28" s="859"/>
      <c r="M28" s="768">
        <v>203210</v>
      </c>
      <c r="N28" s="373">
        <v>203210</v>
      </c>
      <c r="O28" s="371">
        <f t="shared" si="4"/>
        <v>169474</v>
      </c>
      <c r="P28" s="867">
        <f>SUM(H28,L28)</f>
        <v>-33736</v>
      </c>
    </row>
    <row r="29" spans="1:16" ht="12.75">
      <c r="A29" s="391"/>
      <c r="B29" s="112" t="s">
        <v>265</v>
      </c>
      <c r="C29" s="100">
        <v>640</v>
      </c>
      <c r="D29" s="101" t="s">
        <v>255</v>
      </c>
      <c r="E29" s="102">
        <v>100</v>
      </c>
      <c r="F29" s="371">
        <v>100</v>
      </c>
      <c r="G29" s="842">
        <v>1030</v>
      </c>
      <c r="H29" s="847">
        <v>930</v>
      </c>
      <c r="I29" s="760"/>
      <c r="J29" s="371"/>
      <c r="K29" s="858"/>
      <c r="L29" s="859"/>
      <c r="M29" s="768">
        <v>100</v>
      </c>
      <c r="N29" s="373">
        <v>100</v>
      </c>
      <c r="O29" s="371">
        <f t="shared" si="4"/>
        <v>1030</v>
      </c>
      <c r="P29" s="867">
        <f>SUM(H29,L29)</f>
        <v>930</v>
      </c>
    </row>
    <row r="30" spans="1:16" ht="15">
      <c r="A30" s="354" t="s">
        <v>266</v>
      </c>
      <c r="B30" s="116"/>
      <c r="C30" s="115">
        <v>2</v>
      </c>
      <c r="D30" s="117" t="s">
        <v>267</v>
      </c>
      <c r="E30" s="118">
        <f>SUM(E31:E34)</f>
        <v>37220</v>
      </c>
      <c r="F30" s="394">
        <f>SUM(F31:F34)</f>
        <v>37220</v>
      </c>
      <c r="G30" s="849">
        <f>SUM(G31:G34)</f>
        <v>37220</v>
      </c>
      <c r="H30" s="848">
        <v>0</v>
      </c>
      <c r="I30" s="454"/>
      <c r="J30" s="394"/>
      <c r="K30" s="394"/>
      <c r="L30" s="848"/>
      <c r="M30" s="767">
        <f>SUM(M31:M34)</f>
        <v>37220</v>
      </c>
      <c r="N30" s="375">
        <f>SUM(N31:N34)</f>
        <v>37220</v>
      </c>
      <c r="O30" s="870">
        <f t="shared" si="4"/>
        <v>37220</v>
      </c>
      <c r="P30" s="869">
        <f>SUM(P31:P34)</f>
        <v>0</v>
      </c>
    </row>
    <row r="31" spans="1:16" ht="12.75">
      <c r="A31" s="430"/>
      <c r="B31" s="112" t="s">
        <v>268</v>
      </c>
      <c r="C31" s="100">
        <v>610</v>
      </c>
      <c r="D31" s="101" t="s">
        <v>252</v>
      </c>
      <c r="E31" s="178">
        <v>24630</v>
      </c>
      <c r="F31" s="395">
        <v>24460</v>
      </c>
      <c r="G31" s="850">
        <v>24460</v>
      </c>
      <c r="H31" s="847">
        <v>0</v>
      </c>
      <c r="I31" s="453"/>
      <c r="J31" s="371"/>
      <c r="K31" s="371"/>
      <c r="L31" s="847"/>
      <c r="M31" s="1124">
        <v>24630</v>
      </c>
      <c r="N31" s="374">
        <v>24460</v>
      </c>
      <c r="O31" s="371">
        <f t="shared" si="4"/>
        <v>24460</v>
      </c>
      <c r="P31" s="867">
        <f>SUM(H31,L31)</f>
        <v>0</v>
      </c>
    </row>
    <row r="32" spans="1:16" ht="12.75">
      <c r="A32" s="430"/>
      <c r="B32" s="112" t="s">
        <v>268</v>
      </c>
      <c r="C32" s="100">
        <v>620</v>
      </c>
      <c r="D32" s="101" t="s">
        <v>253</v>
      </c>
      <c r="E32" s="178">
        <v>9140</v>
      </c>
      <c r="F32" s="395">
        <v>9090</v>
      </c>
      <c r="G32" s="850">
        <v>9090</v>
      </c>
      <c r="H32" s="847">
        <v>0</v>
      </c>
      <c r="I32" s="453"/>
      <c r="J32" s="371"/>
      <c r="K32" s="371"/>
      <c r="L32" s="847"/>
      <c r="M32" s="1124">
        <v>9140</v>
      </c>
      <c r="N32" s="374">
        <v>9090</v>
      </c>
      <c r="O32" s="371">
        <f t="shared" si="4"/>
        <v>9090</v>
      </c>
      <c r="P32" s="867">
        <f>SUM(H32,L32)</f>
        <v>0</v>
      </c>
    </row>
    <row r="33" spans="1:16" ht="12.75">
      <c r="A33" s="430"/>
      <c r="B33" s="112" t="s">
        <v>268</v>
      </c>
      <c r="C33" s="100">
        <v>630</v>
      </c>
      <c r="D33" s="101" t="s">
        <v>254</v>
      </c>
      <c r="E33" s="178">
        <v>3400</v>
      </c>
      <c r="F33" s="395">
        <v>3620</v>
      </c>
      <c r="G33" s="851">
        <v>3620</v>
      </c>
      <c r="H33" s="847">
        <v>0</v>
      </c>
      <c r="I33" s="453"/>
      <c r="J33" s="371"/>
      <c r="K33" s="371"/>
      <c r="L33" s="847"/>
      <c r="M33" s="1124">
        <v>3400</v>
      </c>
      <c r="N33" s="374">
        <v>3620</v>
      </c>
      <c r="O33" s="371">
        <f t="shared" si="4"/>
        <v>3620</v>
      </c>
      <c r="P33" s="867">
        <f>SUM(H33,L33)</f>
        <v>0</v>
      </c>
    </row>
    <row r="34" spans="1:16" ht="12.75">
      <c r="A34" s="430"/>
      <c r="B34" s="112" t="s">
        <v>268</v>
      </c>
      <c r="C34" s="100">
        <v>640</v>
      </c>
      <c r="D34" s="101" t="s">
        <v>255</v>
      </c>
      <c r="E34" s="102">
        <v>50</v>
      </c>
      <c r="F34" s="371">
        <v>50</v>
      </c>
      <c r="G34" s="850">
        <v>50</v>
      </c>
      <c r="H34" s="847">
        <v>0</v>
      </c>
      <c r="I34" s="453"/>
      <c r="J34" s="371"/>
      <c r="K34" s="371"/>
      <c r="L34" s="847"/>
      <c r="M34" s="768">
        <v>50</v>
      </c>
      <c r="N34" s="373">
        <v>50</v>
      </c>
      <c r="O34" s="371">
        <f t="shared" si="4"/>
        <v>50</v>
      </c>
      <c r="P34" s="867">
        <f>SUM(H34,L34)</f>
        <v>0</v>
      </c>
    </row>
    <row r="35" spans="1:16" ht="15">
      <c r="A35" s="350" t="s">
        <v>269</v>
      </c>
      <c r="B35" s="1512" t="s">
        <v>270</v>
      </c>
      <c r="C35" s="1566"/>
      <c r="D35" s="1567"/>
      <c r="E35" s="97">
        <f>SUM(E36:E39)</f>
        <v>220183</v>
      </c>
      <c r="F35" s="370">
        <f>SUM(F36:F39)</f>
        <v>220183</v>
      </c>
      <c r="G35" s="852">
        <f>SUM(G36:G39)</f>
        <v>223594</v>
      </c>
      <c r="H35" s="846">
        <f>SUM(H36:H39)</f>
        <v>3411</v>
      </c>
      <c r="I35" s="189"/>
      <c r="J35" s="370"/>
      <c r="K35" s="370"/>
      <c r="L35" s="846"/>
      <c r="M35" s="759">
        <f>SUM(M36:M39)</f>
        <v>220183</v>
      </c>
      <c r="N35" s="372">
        <f>SUM(N36:N39)</f>
        <v>220183</v>
      </c>
      <c r="O35" s="370">
        <f t="shared" si="4"/>
        <v>223594</v>
      </c>
      <c r="P35" s="866">
        <f>SUM(P36:P39)</f>
        <v>3411</v>
      </c>
    </row>
    <row r="36" spans="1:16" ht="12.75">
      <c r="A36" s="391"/>
      <c r="B36" s="112" t="s">
        <v>271</v>
      </c>
      <c r="C36" s="100">
        <v>610</v>
      </c>
      <c r="D36" s="101" t="s">
        <v>252</v>
      </c>
      <c r="E36" s="102">
        <v>130450</v>
      </c>
      <c r="F36" s="371">
        <v>130450</v>
      </c>
      <c r="G36" s="842">
        <v>126500</v>
      </c>
      <c r="H36" s="847">
        <v>-3950</v>
      </c>
      <c r="I36" s="453"/>
      <c r="J36" s="371"/>
      <c r="K36" s="371"/>
      <c r="L36" s="847"/>
      <c r="M36" s="768">
        <v>130450</v>
      </c>
      <c r="N36" s="373">
        <v>130450</v>
      </c>
      <c r="O36" s="371">
        <f t="shared" si="4"/>
        <v>126500</v>
      </c>
      <c r="P36" s="867">
        <f>SUM(H36,L36)</f>
        <v>-3950</v>
      </c>
    </row>
    <row r="37" spans="1:16" ht="12.75">
      <c r="A37" s="391"/>
      <c r="B37" s="112" t="s">
        <v>272</v>
      </c>
      <c r="C37" s="100">
        <v>620</v>
      </c>
      <c r="D37" s="101" t="s">
        <v>253</v>
      </c>
      <c r="E37" s="102">
        <v>47520</v>
      </c>
      <c r="F37" s="371">
        <v>47520</v>
      </c>
      <c r="G37" s="842">
        <v>45940</v>
      </c>
      <c r="H37" s="847">
        <v>-1580</v>
      </c>
      <c r="I37" s="453"/>
      <c r="J37" s="371"/>
      <c r="K37" s="371"/>
      <c r="L37" s="847"/>
      <c r="M37" s="768">
        <v>47520</v>
      </c>
      <c r="N37" s="373">
        <v>47520</v>
      </c>
      <c r="O37" s="371">
        <f t="shared" si="4"/>
        <v>45940</v>
      </c>
      <c r="P37" s="867">
        <f>SUM(H37,L37)</f>
        <v>-1580</v>
      </c>
    </row>
    <row r="38" spans="1:16" ht="12.75">
      <c r="A38" s="391"/>
      <c r="B38" s="112" t="s">
        <v>271</v>
      </c>
      <c r="C38" s="100">
        <v>630</v>
      </c>
      <c r="D38" s="101" t="s">
        <v>254</v>
      </c>
      <c r="E38" s="102">
        <v>41863</v>
      </c>
      <c r="F38" s="371">
        <v>41863</v>
      </c>
      <c r="G38" s="842">
        <v>48934</v>
      </c>
      <c r="H38" s="847">
        <v>7071</v>
      </c>
      <c r="I38" s="453"/>
      <c r="J38" s="371"/>
      <c r="K38" s="371"/>
      <c r="L38" s="847"/>
      <c r="M38" s="768">
        <v>41863</v>
      </c>
      <c r="N38" s="373">
        <v>41863</v>
      </c>
      <c r="O38" s="371">
        <f t="shared" si="4"/>
        <v>48934</v>
      </c>
      <c r="P38" s="867">
        <f>SUM(H38,L38)</f>
        <v>7071</v>
      </c>
    </row>
    <row r="39" spans="1:16" ht="12.75">
      <c r="A39" s="391"/>
      <c r="B39" s="112" t="s">
        <v>272</v>
      </c>
      <c r="C39" s="100">
        <v>640</v>
      </c>
      <c r="D39" s="101" t="s">
        <v>255</v>
      </c>
      <c r="E39" s="102">
        <v>350</v>
      </c>
      <c r="F39" s="371">
        <v>350</v>
      </c>
      <c r="G39" s="842">
        <v>2220</v>
      </c>
      <c r="H39" s="847">
        <v>1870</v>
      </c>
      <c r="I39" s="453"/>
      <c r="J39" s="371"/>
      <c r="K39" s="371"/>
      <c r="L39" s="847"/>
      <c r="M39" s="768">
        <v>350</v>
      </c>
      <c r="N39" s="373">
        <v>350</v>
      </c>
      <c r="O39" s="371">
        <f t="shared" si="4"/>
        <v>2220</v>
      </c>
      <c r="P39" s="867">
        <f>SUM(H39,L39)</f>
        <v>1870</v>
      </c>
    </row>
    <row r="40" spans="1:16" ht="15">
      <c r="A40" s="350" t="s">
        <v>273</v>
      </c>
      <c r="B40" s="1515" t="s">
        <v>274</v>
      </c>
      <c r="C40" s="1516"/>
      <c r="D40" s="1516"/>
      <c r="E40" s="97">
        <f>SUM(E41,E46)</f>
        <v>109263</v>
      </c>
      <c r="F40" s="370">
        <f>SUM(F41,F46)</f>
        <v>110373</v>
      </c>
      <c r="G40" s="852">
        <f>SUM(G41,G46)</f>
        <v>109500</v>
      </c>
      <c r="H40" s="846">
        <f>SUM(H41,H46)</f>
        <v>-873</v>
      </c>
      <c r="I40" s="189"/>
      <c r="J40" s="370"/>
      <c r="K40" s="370"/>
      <c r="L40" s="846"/>
      <c r="M40" s="759">
        <f>SUM(M41,M46)</f>
        <v>109263</v>
      </c>
      <c r="N40" s="372">
        <f>SUM(N41,N46)</f>
        <v>110373</v>
      </c>
      <c r="O40" s="370">
        <f t="shared" si="4"/>
        <v>109500</v>
      </c>
      <c r="P40" s="866">
        <f>SUM(P41,P46)</f>
        <v>-873</v>
      </c>
    </row>
    <row r="41" spans="1:16" ht="12.75">
      <c r="A41" s="354" t="s">
        <v>275</v>
      </c>
      <c r="B41" s="116"/>
      <c r="C41" s="115">
        <v>1</v>
      </c>
      <c r="D41" s="117" t="s">
        <v>276</v>
      </c>
      <c r="E41" s="118">
        <f>SUM(E42:E45)</f>
        <v>64360</v>
      </c>
      <c r="F41" s="394">
        <f>SUM(F42:F45)</f>
        <v>65470</v>
      </c>
      <c r="G41" s="853">
        <f>SUM(G42:G45)</f>
        <v>65470</v>
      </c>
      <c r="H41" s="848">
        <f>SUM(H42:H45)</f>
        <v>0</v>
      </c>
      <c r="I41" s="454"/>
      <c r="J41" s="394"/>
      <c r="K41" s="394"/>
      <c r="L41" s="848"/>
      <c r="M41" s="767">
        <f>SUM(M42:M45)</f>
        <v>64360</v>
      </c>
      <c r="N41" s="375">
        <f>SUM(N42:N45)</f>
        <v>65470</v>
      </c>
      <c r="O41" s="853">
        <f t="shared" si="4"/>
        <v>65470</v>
      </c>
      <c r="P41" s="869">
        <f>SUM(P42:P45)</f>
        <v>0</v>
      </c>
    </row>
    <row r="42" spans="1:16" ht="12.75">
      <c r="A42" s="430"/>
      <c r="B42" s="112" t="s">
        <v>277</v>
      </c>
      <c r="C42" s="100">
        <v>610</v>
      </c>
      <c r="D42" s="101" t="s">
        <v>252</v>
      </c>
      <c r="E42" s="178">
        <v>34300</v>
      </c>
      <c r="F42" s="395">
        <v>35430</v>
      </c>
      <c r="G42" s="842">
        <v>35430</v>
      </c>
      <c r="H42" s="847">
        <v>0</v>
      </c>
      <c r="I42" s="453"/>
      <c r="J42" s="371"/>
      <c r="K42" s="371"/>
      <c r="L42" s="847"/>
      <c r="M42" s="1124">
        <v>34300</v>
      </c>
      <c r="N42" s="374">
        <v>35430</v>
      </c>
      <c r="O42" s="371">
        <f t="shared" si="4"/>
        <v>35430</v>
      </c>
      <c r="P42" s="867">
        <f>SUM(H42,L42)</f>
        <v>0</v>
      </c>
    </row>
    <row r="43" spans="1:16" ht="12.75">
      <c r="A43" s="430"/>
      <c r="B43" s="112" t="s">
        <v>277</v>
      </c>
      <c r="C43" s="100">
        <v>620</v>
      </c>
      <c r="D43" s="101" t="s">
        <v>253</v>
      </c>
      <c r="E43" s="178">
        <v>12660</v>
      </c>
      <c r="F43" s="395">
        <v>13090</v>
      </c>
      <c r="G43" s="842">
        <v>13090</v>
      </c>
      <c r="H43" s="847">
        <v>0</v>
      </c>
      <c r="I43" s="453"/>
      <c r="J43" s="371"/>
      <c r="K43" s="371"/>
      <c r="L43" s="847"/>
      <c r="M43" s="1124">
        <v>12660</v>
      </c>
      <c r="N43" s="374">
        <v>13090</v>
      </c>
      <c r="O43" s="371">
        <f t="shared" si="4"/>
        <v>13090</v>
      </c>
      <c r="P43" s="867">
        <f>SUM(H43,L43)</f>
        <v>0</v>
      </c>
    </row>
    <row r="44" spans="1:16" ht="12.75">
      <c r="A44" s="430"/>
      <c r="B44" s="112" t="s">
        <v>277</v>
      </c>
      <c r="C44" s="100">
        <v>630</v>
      </c>
      <c r="D44" s="101" t="s">
        <v>254</v>
      </c>
      <c r="E44" s="178">
        <v>17120</v>
      </c>
      <c r="F44" s="395">
        <v>16670</v>
      </c>
      <c r="G44" s="842">
        <v>16670</v>
      </c>
      <c r="H44" s="847">
        <v>0</v>
      </c>
      <c r="I44" s="453"/>
      <c r="J44" s="371"/>
      <c r="K44" s="371"/>
      <c r="L44" s="847"/>
      <c r="M44" s="1124">
        <v>17120</v>
      </c>
      <c r="N44" s="374">
        <v>16670</v>
      </c>
      <c r="O44" s="371">
        <f t="shared" si="4"/>
        <v>16670</v>
      </c>
      <c r="P44" s="867">
        <f>SUM(H44,L44)</f>
        <v>0</v>
      </c>
    </row>
    <row r="45" spans="1:16" ht="12.75">
      <c r="A45" s="430"/>
      <c r="B45" s="112" t="s">
        <v>277</v>
      </c>
      <c r="C45" s="100">
        <v>640</v>
      </c>
      <c r="D45" s="101" t="s">
        <v>255</v>
      </c>
      <c r="E45" s="102">
        <v>280</v>
      </c>
      <c r="F45" s="371">
        <v>280</v>
      </c>
      <c r="G45" s="842">
        <v>280</v>
      </c>
      <c r="H45" s="847">
        <v>0</v>
      </c>
      <c r="I45" s="453"/>
      <c r="J45" s="371"/>
      <c r="K45" s="371"/>
      <c r="L45" s="847"/>
      <c r="M45" s="768">
        <v>280</v>
      </c>
      <c r="N45" s="373">
        <v>280</v>
      </c>
      <c r="O45" s="371">
        <f t="shared" si="4"/>
        <v>280</v>
      </c>
      <c r="P45" s="867">
        <f>SUM(H45,L45)</f>
        <v>0</v>
      </c>
    </row>
    <row r="46" spans="1:16" ht="15.75" customHeight="1">
      <c r="A46" s="354" t="s">
        <v>278</v>
      </c>
      <c r="B46" s="116"/>
      <c r="C46" s="115">
        <v>2</v>
      </c>
      <c r="D46" s="124" t="s">
        <v>279</v>
      </c>
      <c r="E46" s="118">
        <f>SUM(E47:E50)</f>
        <v>44903</v>
      </c>
      <c r="F46" s="394">
        <f>SUM(F47:F50)</f>
        <v>44903</v>
      </c>
      <c r="G46" s="853">
        <f>SUM(G47:G50)</f>
        <v>44030</v>
      </c>
      <c r="H46" s="848">
        <f>SUM(H47:H50)</f>
        <v>-873</v>
      </c>
      <c r="I46" s="454"/>
      <c r="J46" s="394"/>
      <c r="K46" s="394"/>
      <c r="L46" s="848"/>
      <c r="M46" s="767">
        <f>SUM(M47:M50)</f>
        <v>44903</v>
      </c>
      <c r="N46" s="375">
        <f>SUM(N47:N50)</f>
        <v>44903</v>
      </c>
      <c r="O46" s="853">
        <f t="shared" si="4"/>
        <v>44030</v>
      </c>
      <c r="P46" s="869">
        <f>SUM(P47:P50)</f>
        <v>-873</v>
      </c>
    </row>
    <row r="47" spans="1:16" ht="12.75">
      <c r="A47" s="430"/>
      <c r="B47" s="112" t="s">
        <v>280</v>
      </c>
      <c r="C47" s="100">
        <v>610</v>
      </c>
      <c r="D47" s="101" t="s">
        <v>252</v>
      </c>
      <c r="E47" s="102">
        <v>21970</v>
      </c>
      <c r="F47" s="371">
        <v>21970</v>
      </c>
      <c r="G47" s="842">
        <v>22311</v>
      </c>
      <c r="H47" s="847">
        <v>341</v>
      </c>
      <c r="I47" s="453"/>
      <c r="J47" s="371"/>
      <c r="K47" s="371"/>
      <c r="L47" s="847"/>
      <c r="M47" s="768">
        <v>21970</v>
      </c>
      <c r="N47" s="373">
        <v>21970</v>
      </c>
      <c r="O47" s="371">
        <f t="shared" si="4"/>
        <v>22311</v>
      </c>
      <c r="P47" s="867">
        <f>SUM(H47,L47)</f>
        <v>341</v>
      </c>
    </row>
    <row r="48" spans="1:16" ht="12.75">
      <c r="A48" s="430"/>
      <c r="B48" s="112" t="s">
        <v>277</v>
      </c>
      <c r="C48" s="100">
        <v>620</v>
      </c>
      <c r="D48" s="101" t="s">
        <v>253</v>
      </c>
      <c r="E48" s="102">
        <v>8081</v>
      </c>
      <c r="F48" s="371">
        <v>8081</v>
      </c>
      <c r="G48" s="842">
        <v>8193</v>
      </c>
      <c r="H48" s="847">
        <v>112</v>
      </c>
      <c r="I48" s="453"/>
      <c r="J48" s="371"/>
      <c r="K48" s="371"/>
      <c r="L48" s="847"/>
      <c r="M48" s="768">
        <v>8081</v>
      </c>
      <c r="N48" s="373">
        <v>8081</v>
      </c>
      <c r="O48" s="371">
        <f t="shared" si="4"/>
        <v>8193</v>
      </c>
      <c r="P48" s="867">
        <f>SUM(H48,L48)</f>
        <v>112</v>
      </c>
    </row>
    <row r="49" spans="1:16" ht="12.75">
      <c r="A49" s="430"/>
      <c r="B49" s="112" t="s">
        <v>280</v>
      </c>
      <c r="C49" s="100">
        <v>630</v>
      </c>
      <c r="D49" s="101" t="s">
        <v>254</v>
      </c>
      <c r="E49" s="102">
        <v>14786</v>
      </c>
      <c r="F49" s="371">
        <v>14786</v>
      </c>
      <c r="G49" s="842">
        <v>13460</v>
      </c>
      <c r="H49" s="847">
        <v>-1326</v>
      </c>
      <c r="I49" s="453"/>
      <c r="J49" s="371"/>
      <c r="K49" s="371"/>
      <c r="L49" s="847"/>
      <c r="M49" s="768">
        <v>14786</v>
      </c>
      <c r="N49" s="373">
        <v>14786</v>
      </c>
      <c r="O49" s="371">
        <f t="shared" si="4"/>
        <v>13460</v>
      </c>
      <c r="P49" s="867">
        <f>SUM(H49,L49)</f>
        <v>-1326</v>
      </c>
    </row>
    <row r="50" spans="1:16" ht="12.75">
      <c r="A50" s="430"/>
      <c r="B50" s="112" t="s">
        <v>277</v>
      </c>
      <c r="C50" s="100">
        <v>640</v>
      </c>
      <c r="D50" s="101" t="s">
        <v>255</v>
      </c>
      <c r="E50" s="106">
        <v>66</v>
      </c>
      <c r="F50" s="371">
        <v>66</v>
      </c>
      <c r="G50" s="842">
        <v>66</v>
      </c>
      <c r="H50" s="847">
        <v>0</v>
      </c>
      <c r="I50" s="453"/>
      <c r="J50" s="371"/>
      <c r="K50" s="371"/>
      <c r="L50" s="847"/>
      <c r="M50" s="768">
        <v>66</v>
      </c>
      <c r="N50" s="373">
        <v>66</v>
      </c>
      <c r="O50" s="371">
        <f t="shared" si="4"/>
        <v>66</v>
      </c>
      <c r="P50" s="867">
        <f>SUM(H50,L50)</f>
        <v>0</v>
      </c>
    </row>
    <row r="51" spans="1:16" ht="15">
      <c r="A51" s="350" t="s">
        <v>281</v>
      </c>
      <c r="B51" s="1515" t="s">
        <v>282</v>
      </c>
      <c r="C51" s="1516"/>
      <c r="D51" s="1516"/>
      <c r="E51" s="97">
        <f>SUM(E52:E55)</f>
        <v>23900</v>
      </c>
      <c r="F51" s="370">
        <f>SUM(F52:F59)</f>
        <v>24228</v>
      </c>
      <c r="G51" s="852">
        <f>SUM(G52:G59)</f>
        <v>24228</v>
      </c>
      <c r="H51" s="846">
        <v>0</v>
      </c>
      <c r="I51" s="189"/>
      <c r="J51" s="370"/>
      <c r="K51" s="370"/>
      <c r="L51" s="846"/>
      <c r="M51" s="759">
        <f>SUM(M52:M55)</f>
        <v>23900</v>
      </c>
      <c r="N51" s="372">
        <f>SUM(N52:N59)</f>
        <v>24228</v>
      </c>
      <c r="O51" s="370">
        <f t="shared" si="4"/>
        <v>24228</v>
      </c>
      <c r="P51" s="866">
        <f>SUM(P52:P59)</f>
        <v>0</v>
      </c>
    </row>
    <row r="52" spans="1:16" ht="12.75">
      <c r="A52" s="505"/>
      <c r="B52" s="45" t="s">
        <v>13</v>
      </c>
      <c r="C52" s="46">
        <v>610</v>
      </c>
      <c r="D52" s="41" t="s">
        <v>252</v>
      </c>
      <c r="E52" s="1218">
        <v>17416</v>
      </c>
      <c r="F52" s="637">
        <v>0</v>
      </c>
      <c r="G52" s="850">
        <v>0</v>
      </c>
      <c r="H52" s="847">
        <v>0</v>
      </c>
      <c r="I52" s="803"/>
      <c r="J52" s="514"/>
      <c r="K52" s="860"/>
      <c r="L52" s="861"/>
      <c r="M52" s="1118">
        <v>17416</v>
      </c>
      <c r="N52" s="1219">
        <v>0</v>
      </c>
      <c r="O52" s="371">
        <f aca="true" t="shared" si="5" ref="O52:O59">SUM(G52,K52)</f>
        <v>0</v>
      </c>
      <c r="P52" s="867">
        <f aca="true" t="shared" si="6" ref="P52:P59">SUM(H52,L52)</f>
        <v>0</v>
      </c>
    </row>
    <row r="53" spans="1:16" ht="12.75">
      <c r="A53" s="505"/>
      <c r="B53" s="45" t="s">
        <v>159</v>
      </c>
      <c r="C53" s="46">
        <v>620</v>
      </c>
      <c r="D53" s="41" t="s">
        <v>253</v>
      </c>
      <c r="E53" s="1218">
        <v>6103</v>
      </c>
      <c r="F53" s="637">
        <v>0</v>
      </c>
      <c r="G53" s="850">
        <v>0</v>
      </c>
      <c r="H53" s="847">
        <v>0</v>
      </c>
      <c r="I53" s="803"/>
      <c r="J53" s="514"/>
      <c r="K53" s="860"/>
      <c r="L53" s="861"/>
      <c r="M53" s="1118">
        <v>6103</v>
      </c>
      <c r="N53" s="1219">
        <v>0</v>
      </c>
      <c r="O53" s="371">
        <f t="shared" si="5"/>
        <v>0</v>
      </c>
      <c r="P53" s="867">
        <f t="shared" si="6"/>
        <v>0</v>
      </c>
    </row>
    <row r="54" spans="1:16" ht="12.75">
      <c r="A54" s="505"/>
      <c r="B54" s="45" t="s">
        <v>13</v>
      </c>
      <c r="C54" s="46">
        <v>630</v>
      </c>
      <c r="D54" s="58" t="s">
        <v>283</v>
      </c>
      <c r="E54" s="728">
        <v>199</v>
      </c>
      <c r="F54" s="637">
        <v>0</v>
      </c>
      <c r="G54" s="851">
        <v>0</v>
      </c>
      <c r="H54" s="847">
        <v>0</v>
      </c>
      <c r="I54" s="803"/>
      <c r="J54" s="514"/>
      <c r="K54" s="860"/>
      <c r="L54" s="861"/>
      <c r="M54" s="1118">
        <v>199</v>
      </c>
      <c r="N54" s="1219">
        <v>0</v>
      </c>
      <c r="O54" s="371">
        <f t="shared" si="5"/>
        <v>0</v>
      </c>
      <c r="P54" s="867">
        <f t="shared" si="6"/>
        <v>0</v>
      </c>
    </row>
    <row r="55" spans="1:16" ht="12.75">
      <c r="A55" s="505"/>
      <c r="B55" s="45" t="s">
        <v>13</v>
      </c>
      <c r="C55" s="46">
        <v>630</v>
      </c>
      <c r="D55" s="41" t="s">
        <v>254</v>
      </c>
      <c r="E55" s="1218">
        <v>182</v>
      </c>
      <c r="F55" s="637">
        <v>0</v>
      </c>
      <c r="G55" s="850">
        <v>0</v>
      </c>
      <c r="H55" s="847">
        <v>0</v>
      </c>
      <c r="I55" s="803"/>
      <c r="J55" s="514"/>
      <c r="K55" s="860"/>
      <c r="L55" s="861"/>
      <c r="M55" s="1118">
        <v>182</v>
      </c>
      <c r="N55" s="1219">
        <v>0</v>
      </c>
      <c r="O55" s="371">
        <f t="shared" si="5"/>
        <v>0</v>
      </c>
      <c r="P55" s="867">
        <f t="shared" si="6"/>
        <v>0</v>
      </c>
    </row>
    <row r="56" spans="1:16" ht="12.75">
      <c r="A56" s="505"/>
      <c r="B56" s="45" t="s">
        <v>644</v>
      </c>
      <c r="C56" s="46">
        <v>610</v>
      </c>
      <c r="D56" s="41" t="s">
        <v>252</v>
      </c>
      <c r="E56" s="1218">
        <v>0</v>
      </c>
      <c r="F56" s="637">
        <v>17184</v>
      </c>
      <c r="G56" s="850">
        <v>17184</v>
      </c>
      <c r="H56" s="847">
        <v>0</v>
      </c>
      <c r="I56" s="803"/>
      <c r="J56" s="514"/>
      <c r="K56" s="860"/>
      <c r="L56" s="861"/>
      <c r="M56" s="1118">
        <v>0</v>
      </c>
      <c r="N56" s="1219">
        <v>17184</v>
      </c>
      <c r="O56" s="371">
        <f t="shared" si="5"/>
        <v>17184</v>
      </c>
      <c r="P56" s="867">
        <f t="shared" si="6"/>
        <v>0</v>
      </c>
    </row>
    <row r="57" spans="1:16" ht="12.75">
      <c r="A57" s="505"/>
      <c r="B57" s="45" t="s">
        <v>644</v>
      </c>
      <c r="C57" s="46">
        <v>620</v>
      </c>
      <c r="D57" s="41" t="s">
        <v>253</v>
      </c>
      <c r="E57" s="1218">
        <v>0</v>
      </c>
      <c r="F57" s="637">
        <v>6000</v>
      </c>
      <c r="G57" s="850">
        <v>6000</v>
      </c>
      <c r="H57" s="847">
        <v>0</v>
      </c>
      <c r="I57" s="803"/>
      <c r="J57" s="514"/>
      <c r="K57" s="860"/>
      <c r="L57" s="861"/>
      <c r="M57" s="1118">
        <v>0</v>
      </c>
      <c r="N57" s="1219">
        <v>6000</v>
      </c>
      <c r="O57" s="371">
        <f t="shared" si="5"/>
        <v>6000</v>
      </c>
      <c r="P57" s="867">
        <f t="shared" si="6"/>
        <v>0</v>
      </c>
    </row>
    <row r="58" spans="1:16" ht="12.75">
      <c r="A58" s="505"/>
      <c r="B58" s="45" t="s">
        <v>644</v>
      </c>
      <c r="C58" s="46">
        <v>630</v>
      </c>
      <c r="D58" s="58" t="s">
        <v>283</v>
      </c>
      <c r="E58" s="1218">
        <v>0</v>
      </c>
      <c r="F58" s="637">
        <v>199</v>
      </c>
      <c r="G58" s="850">
        <v>199</v>
      </c>
      <c r="H58" s="847">
        <v>0</v>
      </c>
      <c r="I58" s="803"/>
      <c r="J58" s="514"/>
      <c r="K58" s="860"/>
      <c r="L58" s="861"/>
      <c r="M58" s="1118">
        <v>0</v>
      </c>
      <c r="N58" s="1219">
        <v>199</v>
      </c>
      <c r="O58" s="371">
        <f t="shared" si="5"/>
        <v>199</v>
      </c>
      <c r="P58" s="867">
        <f t="shared" si="6"/>
        <v>0</v>
      </c>
    </row>
    <row r="59" spans="1:16" ht="12.75">
      <c r="A59" s="505"/>
      <c r="B59" s="45" t="s">
        <v>644</v>
      </c>
      <c r="C59" s="46">
        <v>630</v>
      </c>
      <c r="D59" s="41" t="s">
        <v>254</v>
      </c>
      <c r="E59" s="1218">
        <v>0</v>
      </c>
      <c r="F59" s="637">
        <v>845</v>
      </c>
      <c r="G59" s="850">
        <v>845</v>
      </c>
      <c r="H59" s="847">
        <v>0</v>
      </c>
      <c r="I59" s="803"/>
      <c r="J59" s="514"/>
      <c r="K59" s="860"/>
      <c r="L59" s="861"/>
      <c r="M59" s="1118">
        <v>0</v>
      </c>
      <c r="N59" s="1219">
        <v>845</v>
      </c>
      <c r="O59" s="371">
        <f t="shared" si="5"/>
        <v>845</v>
      </c>
      <c r="P59" s="867">
        <f t="shared" si="6"/>
        <v>0</v>
      </c>
    </row>
    <row r="60" spans="1:16" ht="15">
      <c r="A60" s="350" t="s">
        <v>284</v>
      </c>
      <c r="B60" s="1515" t="s">
        <v>285</v>
      </c>
      <c r="C60" s="1516"/>
      <c r="D60" s="1516"/>
      <c r="E60" s="97">
        <v>6041</v>
      </c>
      <c r="F60" s="370">
        <v>6041</v>
      </c>
      <c r="G60" s="852">
        <f>SUM(G61)</f>
        <v>6041</v>
      </c>
      <c r="H60" s="846">
        <f>SUM(H61)</f>
        <v>0</v>
      </c>
      <c r="I60" s="189"/>
      <c r="J60" s="370"/>
      <c r="K60" s="370"/>
      <c r="L60" s="846"/>
      <c r="M60" s="759">
        <v>6041</v>
      </c>
      <c r="N60" s="372">
        <v>6041</v>
      </c>
      <c r="O60" s="370">
        <f aca="true" t="shared" si="7" ref="O60:O65">SUM(G60,K60)</f>
        <v>6041</v>
      </c>
      <c r="P60" s="866">
        <f>SUM(P61)</f>
        <v>0</v>
      </c>
    </row>
    <row r="61" spans="1:16" ht="26.25" customHeight="1">
      <c r="A61" s="506"/>
      <c r="B61" s="125" t="s">
        <v>286</v>
      </c>
      <c r="C61" s="128">
        <v>640</v>
      </c>
      <c r="D61" s="126" t="s">
        <v>287</v>
      </c>
      <c r="E61" s="127">
        <v>6041</v>
      </c>
      <c r="F61" s="514">
        <v>6041</v>
      </c>
      <c r="G61" s="851">
        <v>6041</v>
      </c>
      <c r="H61" s="847">
        <v>0</v>
      </c>
      <c r="I61" s="804"/>
      <c r="J61" s="517"/>
      <c r="K61" s="862"/>
      <c r="L61" s="863"/>
      <c r="M61" s="809">
        <v>6041</v>
      </c>
      <c r="N61" s="520">
        <v>6041</v>
      </c>
      <c r="O61" s="371">
        <f t="shared" si="7"/>
        <v>6041</v>
      </c>
      <c r="P61" s="867">
        <f>SUM(H61,L61)</f>
        <v>0</v>
      </c>
    </row>
    <row r="62" spans="1:16" ht="15">
      <c r="A62" s="350" t="s">
        <v>288</v>
      </c>
      <c r="B62" s="1512" t="s">
        <v>289</v>
      </c>
      <c r="C62" s="1566"/>
      <c r="D62" s="1567"/>
      <c r="E62" s="97">
        <f aca="true" t="shared" si="8" ref="E62:J62">SUM(E63:E65)</f>
        <v>9811</v>
      </c>
      <c r="F62" s="370">
        <f t="shared" si="8"/>
        <v>9811</v>
      </c>
      <c r="G62" s="852">
        <f t="shared" si="8"/>
        <v>9811</v>
      </c>
      <c r="H62" s="846">
        <v>0</v>
      </c>
      <c r="I62" s="805">
        <f t="shared" si="8"/>
        <v>0</v>
      </c>
      <c r="J62" s="370">
        <f t="shared" si="8"/>
        <v>0</v>
      </c>
      <c r="K62" s="370">
        <v>0</v>
      </c>
      <c r="L62" s="846">
        <f>SUM(L63:L65)</f>
        <v>0</v>
      </c>
      <c r="M62" s="759">
        <f>SUM(M63:M65)</f>
        <v>9811</v>
      </c>
      <c r="N62" s="372">
        <f>SUM(N63:N65)</f>
        <v>9811</v>
      </c>
      <c r="O62" s="370">
        <f t="shared" si="7"/>
        <v>9811</v>
      </c>
      <c r="P62" s="866">
        <f>SUM(P63:P65)</f>
        <v>0</v>
      </c>
    </row>
    <row r="63" spans="1:16" ht="12.75">
      <c r="A63" s="505"/>
      <c r="B63" s="55" t="s">
        <v>13</v>
      </c>
      <c r="C63" s="46">
        <v>610</v>
      </c>
      <c r="D63" s="41" t="s">
        <v>252</v>
      </c>
      <c r="E63" s="43">
        <v>6800</v>
      </c>
      <c r="F63" s="514">
        <v>6800</v>
      </c>
      <c r="G63" s="850">
        <v>6800</v>
      </c>
      <c r="H63" s="847">
        <v>0</v>
      </c>
      <c r="I63" s="806">
        <v>0</v>
      </c>
      <c r="J63" s="514"/>
      <c r="K63" s="514"/>
      <c r="L63" s="864"/>
      <c r="M63" s="782">
        <v>6800</v>
      </c>
      <c r="N63" s="519">
        <v>6800</v>
      </c>
      <c r="O63" s="371">
        <f t="shared" si="7"/>
        <v>6800</v>
      </c>
      <c r="P63" s="867">
        <f>SUM(H63,L63)</f>
        <v>0</v>
      </c>
    </row>
    <row r="64" spans="1:16" ht="12.75">
      <c r="A64" s="505"/>
      <c r="B64" s="55" t="s">
        <v>159</v>
      </c>
      <c r="C64" s="46">
        <v>620</v>
      </c>
      <c r="D64" s="41" t="s">
        <v>253</v>
      </c>
      <c r="E64" s="43">
        <v>2480</v>
      </c>
      <c r="F64" s="514">
        <v>2480</v>
      </c>
      <c r="G64" s="850">
        <v>2480</v>
      </c>
      <c r="H64" s="847">
        <v>0</v>
      </c>
      <c r="I64" s="806">
        <v>0</v>
      </c>
      <c r="J64" s="514"/>
      <c r="K64" s="514"/>
      <c r="L64" s="864"/>
      <c r="M64" s="782">
        <v>2480</v>
      </c>
      <c r="N64" s="519">
        <v>2480</v>
      </c>
      <c r="O64" s="371">
        <f t="shared" si="7"/>
        <v>2480</v>
      </c>
      <c r="P64" s="867">
        <f>SUM(H64,L64)</f>
        <v>0</v>
      </c>
    </row>
    <row r="65" spans="1:16" ht="13.5" thickBot="1">
      <c r="A65" s="507"/>
      <c r="B65" s="508" t="s">
        <v>13</v>
      </c>
      <c r="C65" s="509">
        <v>630</v>
      </c>
      <c r="D65" s="510" t="s">
        <v>283</v>
      </c>
      <c r="E65" s="511">
        <v>531</v>
      </c>
      <c r="F65" s="515">
        <v>531</v>
      </c>
      <c r="G65" s="854">
        <v>531</v>
      </c>
      <c r="H65" s="855">
        <v>0</v>
      </c>
      <c r="I65" s="807">
        <v>0</v>
      </c>
      <c r="J65" s="515"/>
      <c r="K65" s="515"/>
      <c r="L65" s="865"/>
      <c r="M65" s="810">
        <v>531</v>
      </c>
      <c r="N65" s="521">
        <v>531</v>
      </c>
      <c r="O65" s="479">
        <f t="shared" si="7"/>
        <v>531</v>
      </c>
      <c r="P65" s="871">
        <f>SUM(H65,L65)</f>
        <v>0</v>
      </c>
    </row>
    <row r="67" spans="4:14" ht="12.75">
      <c r="D67" s="205"/>
      <c r="E67" s="5"/>
      <c r="F67" s="5"/>
      <c r="I67" s="5"/>
      <c r="J67" s="5"/>
      <c r="M67" s="5"/>
      <c r="N67" s="5"/>
    </row>
  </sheetData>
  <sheetProtection/>
  <mergeCells count="24">
    <mergeCell ref="M6:M7"/>
    <mergeCell ref="N6:N7"/>
    <mergeCell ref="G6:G7"/>
    <mergeCell ref="H6:H7"/>
    <mergeCell ref="K6:K7"/>
    <mergeCell ref="L6:L7"/>
    <mergeCell ref="J6:J7"/>
    <mergeCell ref="B62:D62"/>
    <mergeCell ref="B17:D17"/>
    <mergeCell ref="B24:D24"/>
    <mergeCell ref="B35:D35"/>
    <mergeCell ref="B40:D40"/>
    <mergeCell ref="B60:D60"/>
    <mergeCell ref="B51:D51"/>
    <mergeCell ref="E6:E7"/>
    <mergeCell ref="F6:F7"/>
    <mergeCell ref="I6:I7"/>
    <mergeCell ref="A3:P3"/>
    <mergeCell ref="E4:L4"/>
    <mergeCell ref="E5:H5"/>
    <mergeCell ref="I5:L5"/>
    <mergeCell ref="M4:P5"/>
    <mergeCell ref="O6:O7"/>
    <mergeCell ref="P6:P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38">
      <selection activeCell="G39" sqref="G39"/>
    </sheetView>
  </sheetViews>
  <sheetFormatPr defaultColWidth="9.140625" defaultRowHeight="12.75"/>
  <cols>
    <col min="1" max="1" width="6.28125" style="0" customWidth="1"/>
    <col min="3" max="3" width="8.57421875" style="0" customWidth="1"/>
    <col min="4" max="4" width="27.421875" style="0" customWidth="1"/>
    <col min="5" max="5" width="10.7109375" style="0" customWidth="1"/>
    <col min="6" max="6" width="10.7109375" style="516" customWidth="1"/>
    <col min="7" max="9" width="10.7109375" style="0" customWidth="1"/>
    <col min="10" max="10" width="10.7109375" style="516" customWidth="1"/>
    <col min="11" max="13" width="10.7109375" style="0" customWidth="1"/>
    <col min="14" max="14" width="10.7109375" style="516" customWidth="1"/>
    <col min="15" max="16" width="10.7109375" style="0" customWidth="1"/>
  </cols>
  <sheetData>
    <row r="1" spans="1:6" ht="18.75">
      <c r="A1" s="1" t="s">
        <v>290</v>
      </c>
      <c r="B1" s="2"/>
      <c r="C1" s="2"/>
      <c r="D1" s="2"/>
      <c r="E1" s="2"/>
      <c r="F1" s="360"/>
    </row>
    <row r="2" spans="1:6" ht="13.5" thickBot="1">
      <c r="A2" s="6"/>
      <c r="F2" s="360"/>
    </row>
    <row r="3" spans="1:16" ht="24" thickBot="1">
      <c r="A3" s="1485" t="s">
        <v>622</v>
      </c>
      <c r="B3" s="1486"/>
      <c r="C3" s="1486"/>
      <c r="D3" s="1486"/>
      <c r="E3" s="1486"/>
      <c r="F3" s="1486"/>
      <c r="G3" s="1486"/>
      <c r="H3" s="1486"/>
      <c r="I3" s="1487"/>
      <c r="J3" s="1487"/>
      <c r="K3" s="1487"/>
      <c r="L3" s="1487"/>
      <c r="M3" s="1487"/>
      <c r="N3" s="1487"/>
      <c r="O3" s="1487"/>
      <c r="P3" s="1488"/>
    </row>
    <row r="4" spans="1:16" ht="15">
      <c r="A4" s="735"/>
      <c r="B4" s="736"/>
      <c r="C4" s="299"/>
      <c r="D4" s="738"/>
      <c r="E4" s="1482" t="s">
        <v>1</v>
      </c>
      <c r="F4" s="1483"/>
      <c r="G4" s="1483"/>
      <c r="H4" s="1483"/>
      <c r="I4" s="1483"/>
      <c r="J4" s="1483"/>
      <c r="K4" s="1483"/>
      <c r="L4" s="1546"/>
      <c r="M4" s="1489" t="s">
        <v>624</v>
      </c>
      <c r="N4" s="1490"/>
      <c r="O4" s="1490"/>
      <c r="P4" s="1491"/>
    </row>
    <row r="5" spans="1:16" ht="17.25" customHeight="1">
      <c r="A5" s="344" t="s">
        <v>2</v>
      </c>
      <c r="B5" s="295" t="s">
        <v>3</v>
      </c>
      <c r="C5" s="296"/>
      <c r="D5" s="313"/>
      <c r="E5" s="1496" t="s">
        <v>4</v>
      </c>
      <c r="F5" s="1497"/>
      <c r="G5" s="1497"/>
      <c r="H5" s="1494"/>
      <c r="I5" s="1499" t="s">
        <v>5</v>
      </c>
      <c r="J5" s="1500"/>
      <c r="K5" s="1500"/>
      <c r="L5" s="1494"/>
      <c r="M5" s="1492"/>
      <c r="N5" s="1493"/>
      <c r="O5" s="1493"/>
      <c r="P5" s="1494"/>
    </row>
    <row r="6" spans="1:16" ht="19.5" customHeight="1">
      <c r="A6" s="345" t="s">
        <v>6</v>
      </c>
      <c r="B6" s="298" t="s">
        <v>7</v>
      </c>
      <c r="C6" s="299"/>
      <c r="D6" s="314" t="s">
        <v>8</v>
      </c>
      <c r="E6" s="1555" t="s">
        <v>623</v>
      </c>
      <c r="F6" s="1467" t="s">
        <v>689</v>
      </c>
      <c r="G6" s="1502" t="s">
        <v>706</v>
      </c>
      <c r="H6" s="1480" t="s">
        <v>707</v>
      </c>
      <c r="I6" s="1478" t="s">
        <v>623</v>
      </c>
      <c r="J6" s="1467" t="s">
        <v>689</v>
      </c>
      <c r="K6" s="1502" t="s">
        <v>706</v>
      </c>
      <c r="L6" s="1480" t="s">
        <v>707</v>
      </c>
      <c r="M6" s="1495" t="s">
        <v>623</v>
      </c>
      <c r="N6" s="1467" t="s">
        <v>689</v>
      </c>
      <c r="O6" s="1502" t="s">
        <v>706</v>
      </c>
      <c r="P6" s="1480" t="s">
        <v>707</v>
      </c>
    </row>
    <row r="7" spans="1:16" ht="19.5" customHeight="1">
      <c r="A7" s="345" t="s">
        <v>9</v>
      </c>
      <c r="B7" s="298" t="s">
        <v>452</v>
      </c>
      <c r="C7" s="299"/>
      <c r="D7" s="314"/>
      <c r="E7" s="1556"/>
      <c r="F7" s="1466"/>
      <c r="G7" s="1503"/>
      <c r="H7" s="1481"/>
      <c r="I7" s="1479"/>
      <c r="J7" s="1466"/>
      <c r="K7" s="1503"/>
      <c r="L7" s="1481"/>
      <c r="M7" s="1479"/>
      <c r="N7" s="1466"/>
      <c r="O7" s="1503"/>
      <c r="P7" s="1481"/>
    </row>
    <row r="8" spans="1:16" ht="13.5" thickBot="1">
      <c r="A8" s="346"/>
      <c r="B8" s="301" t="s">
        <v>448</v>
      </c>
      <c r="C8" s="302"/>
      <c r="D8" s="315"/>
      <c r="E8" s="451" t="s">
        <v>508</v>
      </c>
      <c r="F8" s="361" t="s">
        <v>508</v>
      </c>
      <c r="G8" s="831" t="s">
        <v>507</v>
      </c>
      <c r="H8" s="832" t="s">
        <v>508</v>
      </c>
      <c r="I8" s="754" t="s">
        <v>508</v>
      </c>
      <c r="J8" s="361" t="s">
        <v>508</v>
      </c>
      <c r="K8" s="831" t="s">
        <v>507</v>
      </c>
      <c r="L8" s="832" t="s">
        <v>508</v>
      </c>
      <c r="M8" s="766" t="s">
        <v>507</v>
      </c>
      <c r="N8" s="361" t="s">
        <v>508</v>
      </c>
      <c r="O8" s="831" t="s">
        <v>507</v>
      </c>
      <c r="P8" s="832" t="s">
        <v>508</v>
      </c>
    </row>
    <row r="9" spans="1:16" s="262" customFormat="1" ht="15.75" thickTop="1">
      <c r="A9" s="408" t="s">
        <v>291</v>
      </c>
      <c r="B9" s="185"/>
      <c r="C9" s="186"/>
      <c r="D9" s="187"/>
      <c r="E9" s="188">
        <f aca="true" t="shared" si="0" ref="E9:N9">SUM(E10,E12,E14,E36)</f>
        <v>93095</v>
      </c>
      <c r="F9" s="529">
        <f t="shared" si="0"/>
        <v>101542</v>
      </c>
      <c r="G9" s="960">
        <f t="shared" si="0"/>
        <v>101542</v>
      </c>
      <c r="H9" s="925">
        <f>SUM(H10,H12,H14,H36)</f>
        <v>0</v>
      </c>
      <c r="I9" s="811">
        <f t="shared" si="0"/>
        <v>39833</v>
      </c>
      <c r="J9" s="533">
        <f t="shared" si="0"/>
        <v>51765</v>
      </c>
      <c r="K9" s="972">
        <f t="shared" si="0"/>
        <v>51765</v>
      </c>
      <c r="L9" s="975">
        <f>SUM(L10,L12,L14,L36)</f>
        <v>0</v>
      </c>
      <c r="M9" s="817">
        <f t="shared" si="0"/>
        <v>132928</v>
      </c>
      <c r="N9" s="529">
        <f t="shared" si="0"/>
        <v>153307</v>
      </c>
      <c r="O9" s="960">
        <f aca="true" t="shared" si="1" ref="O9:O15">SUM(G9,K9)</f>
        <v>153307</v>
      </c>
      <c r="P9" s="961">
        <f>SUM(P10,P12,P14,P36)</f>
        <v>0</v>
      </c>
    </row>
    <row r="10" spans="1:16" ht="17.25" customHeight="1">
      <c r="A10" s="427" t="s">
        <v>292</v>
      </c>
      <c r="B10" s="1518" t="s">
        <v>293</v>
      </c>
      <c r="C10" s="1545"/>
      <c r="D10" s="1573"/>
      <c r="E10" s="97">
        <f>SUM(E11:E11)</f>
        <v>39501</v>
      </c>
      <c r="F10" s="513">
        <f>SUM(F11:F11)</f>
        <v>39501</v>
      </c>
      <c r="G10" s="966">
        <f>SUM(G11:G11)</f>
        <v>39501</v>
      </c>
      <c r="H10" s="926">
        <f>SUM(H11)</f>
        <v>0</v>
      </c>
      <c r="I10" s="812"/>
      <c r="J10" s="534"/>
      <c r="K10" s="513"/>
      <c r="L10" s="857">
        <f>SUM(L11)</f>
        <v>0</v>
      </c>
      <c r="M10" s="802">
        <f>SUM(M11:M11)</f>
        <v>39501</v>
      </c>
      <c r="N10" s="513">
        <f>SUM(N11:N11)</f>
        <v>39501</v>
      </c>
      <c r="O10" s="966">
        <f t="shared" si="1"/>
        <v>39501</v>
      </c>
      <c r="P10" s="866">
        <f>SUM(P11)</f>
        <v>0</v>
      </c>
    </row>
    <row r="11" spans="1:16" ht="12.75">
      <c r="A11" s="522"/>
      <c r="B11" s="39" t="s">
        <v>294</v>
      </c>
      <c r="C11" s="40">
        <v>641001</v>
      </c>
      <c r="D11" s="41" t="s">
        <v>295</v>
      </c>
      <c r="E11" s="42">
        <v>39501</v>
      </c>
      <c r="F11" s="514">
        <v>39501</v>
      </c>
      <c r="G11" s="850">
        <v>39501</v>
      </c>
      <c r="H11" s="927">
        <v>0</v>
      </c>
      <c r="I11" s="806"/>
      <c r="J11" s="535"/>
      <c r="K11" s="514"/>
      <c r="L11" s="864"/>
      <c r="M11" s="793">
        <v>39501</v>
      </c>
      <c r="N11" s="514">
        <v>39501</v>
      </c>
      <c r="O11" s="850">
        <f t="shared" si="1"/>
        <v>39501</v>
      </c>
      <c r="P11" s="867">
        <f>SUM(H11,L11)</f>
        <v>0</v>
      </c>
    </row>
    <row r="12" spans="1:16" ht="15">
      <c r="A12" s="523" t="s">
        <v>296</v>
      </c>
      <c r="B12" s="1574" t="s">
        <v>297</v>
      </c>
      <c r="C12" s="1575"/>
      <c r="D12" s="1575"/>
      <c r="E12" s="71">
        <v>16929</v>
      </c>
      <c r="F12" s="513">
        <v>16929</v>
      </c>
      <c r="G12" s="929">
        <f>SUM(G13)</f>
        <v>16929</v>
      </c>
      <c r="H12" s="926">
        <f>SUM(H13)</f>
        <v>0</v>
      </c>
      <c r="I12" s="812"/>
      <c r="J12" s="534"/>
      <c r="K12" s="513"/>
      <c r="L12" s="857">
        <f>SUM(L13)</f>
        <v>0</v>
      </c>
      <c r="M12" s="802">
        <v>16929</v>
      </c>
      <c r="N12" s="513">
        <v>16929</v>
      </c>
      <c r="O12" s="966">
        <f t="shared" si="1"/>
        <v>16929</v>
      </c>
      <c r="P12" s="866">
        <f>SUM(P13)</f>
        <v>0</v>
      </c>
    </row>
    <row r="13" spans="1:16" ht="25.5" customHeight="1">
      <c r="A13" s="491"/>
      <c r="B13" s="50" t="s">
        <v>298</v>
      </c>
      <c r="C13" s="46">
        <v>641001</v>
      </c>
      <c r="D13" s="57" t="s">
        <v>299</v>
      </c>
      <c r="E13" s="54">
        <v>16929</v>
      </c>
      <c r="F13" s="514">
        <v>16929</v>
      </c>
      <c r="G13" s="967">
        <v>16929</v>
      </c>
      <c r="H13" s="927">
        <v>0</v>
      </c>
      <c r="I13" s="806"/>
      <c r="J13" s="535"/>
      <c r="K13" s="514"/>
      <c r="L13" s="864"/>
      <c r="M13" s="793">
        <v>16929</v>
      </c>
      <c r="N13" s="514">
        <v>16929</v>
      </c>
      <c r="O13" s="850">
        <f t="shared" si="1"/>
        <v>16929</v>
      </c>
      <c r="P13" s="867">
        <f>SUM(H13,L13)</f>
        <v>0</v>
      </c>
    </row>
    <row r="14" spans="1:16" ht="15">
      <c r="A14" s="504" t="s">
        <v>300</v>
      </c>
      <c r="B14" s="1568" t="s">
        <v>301</v>
      </c>
      <c r="C14" s="1569"/>
      <c r="D14" s="1570"/>
      <c r="E14" s="71">
        <f aca="true" t="shared" si="2" ref="E14:N14">SUM(E15,E23)</f>
        <v>29000</v>
      </c>
      <c r="F14" s="513">
        <f t="shared" si="2"/>
        <v>37447</v>
      </c>
      <c r="G14" s="929">
        <f t="shared" si="2"/>
        <v>37447</v>
      </c>
      <c r="H14" s="926">
        <f>SUM(H15,H23)</f>
        <v>0</v>
      </c>
      <c r="I14" s="812">
        <f t="shared" si="2"/>
        <v>39833</v>
      </c>
      <c r="J14" s="534">
        <f t="shared" si="2"/>
        <v>51765</v>
      </c>
      <c r="K14" s="513">
        <f t="shared" si="2"/>
        <v>51765</v>
      </c>
      <c r="L14" s="857">
        <f>SUM(L15,L23)</f>
        <v>0</v>
      </c>
      <c r="M14" s="802">
        <f t="shared" si="2"/>
        <v>68833</v>
      </c>
      <c r="N14" s="513">
        <f t="shared" si="2"/>
        <v>89212</v>
      </c>
      <c r="O14" s="966">
        <f t="shared" si="1"/>
        <v>89212</v>
      </c>
      <c r="P14" s="866">
        <f>SUM(P15,P23)</f>
        <v>0</v>
      </c>
    </row>
    <row r="15" spans="1:16" s="512" customFormat="1" ht="12.75">
      <c r="A15" s="524" t="s">
        <v>302</v>
      </c>
      <c r="B15" s="76"/>
      <c r="C15" s="77">
        <v>1</v>
      </c>
      <c r="D15" s="78" t="s">
        <v>303</v>
      </c>
      <c r="E15" s="79">
        <f>SUM(E16:E21)</f>
        <v>23686</v>
      </c>
      <c r="F15" s="530">
        <f>SUM(F16:F22)</f>
        <v>29633</v>
      </c>
      <c r="G15" s="968">
        <f>SUM(G16:G22)</f>
        <v>29633</v>
      </c>
      <c r="H15" s="933">
        <f>SUM(H16:H22)</f>
        <v>0</v>
      </c>
      <c r="I15" s="813"/>
      <c r="J15" s="536">
        <f>SUM(J16:J22)</f>
        <v>0</v>
      </c>
      <c r="K15" s="530">
        <f>SUM(K16:K22)</f>
        <v>0</v>
      </c>
      <c r="L15" s="973">
        <f>SUM(L16:L22)</f>
        <v>0</v>
      </c>
      <c r="M15" s="818">
        <f>SUM(M16:M21)</f>
        <v>23686</v>
      </c>
      <c r="N15" s="530">
        <f>SUM(N16:N22)</f>
        <v>29633</v>
      </c>
      <c r="O15" s="968">
        <f t="shared" si="1"/>
        <v>29633</v>
      </c>
      <c r="P15" s="869">
        <f>SUM(P16:P22)</f>
        <v>0</v>
      </c>
    </row>
    <row r="16" spans="1:16" ht="25.5" customHeight="1">
      <c r="A16" s="505"/>
      <c r="B16" s="50" t="s">
        <v>294</v>
      </c>
      <c r="C16" s="48" t="s">
        <v>520</v>
      </c>
      <c r="D16" s="57" t="s">
        <v>521</v>
      </c>
      <c r="E16" s="54">
        <v>3320</v>
      </c>
      <c r="F16" s="531">
        <v>3320</v>
      </c>
      <c r="G16" s="969">
        <v>3320</v>
      </c>
      <c r="H16" s="927">
        <v>0</v>
      </c>
      <c r="I16" s="814"/>
      <c r="J16" s="535"/>
      <c r="K16" s="531"/>
      <c r="L16" s="974"/>
      <c r="M16" s="793">
        <v>3320</v>
      </c>
      <c r="N16" s="514">
        <v>3320</v>
      </c>
      <c r="O16" s="850">
        <f aca="true" t="shared" si="3" ref="O16:O21">SUM(G16,K16)</f>
        <v>3320</v>
      </c>
      <c r="P16" s="867">
        <f aca="true" t="shared" si="4" ref="P16:P22">SUM(H16,L16)</f>
        <v>0</v>
      </c>
    </row>
    <row r="17" spans="1:16" ht="17.25" customHeight="1">
      <c r="A17" s="505"/>
      <c r="B17" s="50" t="s">
        <v>523</v>
      </c>
      <c r="C17" s="48">
        <v>636</v>
      </c>
      <c r="D17" s="57" t="s">
        <v>524</v>
      </c>
      <c r="E17" s="54">
        <v>8386</v>
      </c>
      <c r="F17" s="531">
        <v>8386</v>
      </c>
      <c r="G17" s="969">
        <v>8386</v>
      </c>
      <c r="H17" s="927">
        <v>0</v>
      </c>
      <c r="I17" s="814"/>
      <c r="J17" s="535"/>
      <c r="K17" s="531"/>
      <c r="L17" s="974"/>
      <c r="M17" s="793">
        <v>8386</v>
      </c>
      <c r="N17" s="514">
        <v>8386</v>
      </c>
      <c r="O17" s="850">
        <f t="shared" si="3"/>
        <v>8386</v>
      </c>
      <c r="P17" s="867">
        <f t="shared" si="4"/>
        <v>0</v>
      </c>
    </row>
    <row r="18" spans="1:16" ht="25.5">
      <c r="A18" s="505"/>
      <c r="B18" s="50" t="s">
        <v>294</v>
      </c>
      <c r="C18" s="48" t="s">
        <v>557</v>
      </c>
      <c r="D18" s="57" t="s">
        <v>522</v>
      </c>
      <c r="E18" s="54">
        <v>5814</v>
      </c>
      <c r="F18" s="531">
        <v>5814</v>
      </c>
      <c r="G18" s="969">
        <v>5814</v>
      </c>
      <c r="H18" s="927">
        <v>0</v>
      </c>
      <c r="I18" s="814"/>
      <c r="J18" s="535"/>
      <c r="K18" s="531"/>
      <c r="L18" s="974"/>
      <c r="M18" s="793">
        <v>5814</v>
      </c>
      <c r="N18" s="514">
        <v>5814</v>
      </c>
      <c r="O18" s="850">
        <f t="shared" si="3"/>
        <v>5814</v>
      </c>
      <c r="P18" s="867">
        <f t="shared" si="4"/>
        <v>0</v>
      </c>
    </row>
    <row r="19" spans="1:16" s="261" customFormat="1" ht="27" customHeight="1">
      <c r="A19" s="505"/>
      <c r="B19" s="50" t="s">
        <v>294</v>
      </c>
      <c r="C19" s="46">
        <v>637012</v>
      </c>
      <c r="D19" s="57" t="s">
        <v>304</v>
      </c>
      <c r="E19" s="54">
        <v>700</v>
      </c>
      <c r="F19" s="531">
        <v>700</v>
      </c>
      <c r="G19" s="969">
        <v>700</v>
      </c>
      <c r="H19" s="927">
        <v>0</v>
      </c>
      <c r="I19" s="814"/>
      <c r="J19" s="535"/>
      <c r="K19" s="531"/>
      <c r="L19" s="974"/>
      <c r="M19" s="793">
        <v>700</v>
      </c>
      <c r="N19" s="514">
        <v>700</v>
      </c>
      <c r="O19" s="850">
        <f t="shared" si="3"/>
        <v>700</v>
      </c>
      <c r="P19" s="867">
        <f t="shared" si="4"/>
        <v>0</v>
      </c>
    </row>
    <row r="20" spans="1:16" ht="25.5" customHeight="1">
      <c r="A20" s="505"/>
      <c r="B20" s="50" t="s">
        <v>294</v>
      </c>
      <c r="C20" s="46">
        <v>637027</v>
      </c>
      <c r="D20" s="57" t="s">
        <v>305</v>
      </c>
      <c r="E20" s="54">
        <v>2990</v>
      </c>
      <c r="F20" s="531">
        <v>2990</v>
      </c>
      <c r="G20" s="969">
        <v>2990</v>
      </c>
      <c r="H20" s="927">
        <v>0</v>
      </c>
      <c r="I20" s="814"/>
      <c r="J20" s="535"/>
      <c r="K20" s="531"/>
      <c r="L20" s="974"/>
      <c r="M20" s="793">
        <v>2990</v>
      </c>
      <c r="N20" s="514">
        <v>2990</v>
      </c>
      <c r="O20" s="850">
        <f t="shared" si="3"/>
        <v>2990</v>
      </c>
      <c r="P20" s="867">
        <f t="shared" si="4"/>
        <v>0</v>
      </c>
    </row>
    <row r="21" spans="1:16" ht="27" customHeight="1">
      <c r="A21" s="505"/>
      <c r="B21" s="50" t="s">
        <v>294</v>
      </c>
      <c r="C21" s="46">
        <v>641001</v>
      </c>
      <c r="D21" s="57" t="s">
        <v>306</v>
      </c>
      <c r="E21" s="54">
        <v>2476</v>
      </c>
      <c r="F21" s="531">
        <v>2476</v>
      </c>
      <c r="G21" s="969">
        <v>2476</v>
      </c>
      <c r="H21" s="927">
        <v>0</v>
      </c>
      <c r="I21" s="814"/>
      <c r="J21" s="535"/>
      <c r="K21" s="531"/>
      <c r="L21" s="974"/>
      <c r="M21" s="793">
        <v>2476</v>
      </c>
      <c r="N21" s="514">
        <v>2476</v>
      </c>
      <c r="O21" s="850">
        <f t="shared" si="3"/>
        <v>2476</v>
      </c>
      <c r="P21" s="867">
        <f t="shared" si="4"/>
        <v>0</v>
      </c>
    </row>
    <row r="22" spans="1:16" ht="26.25" customHeight="1">
      <c r="A22" s="505"/>
      <c r="B22" s="50" t="s">
        <v>294</v>
      </c>
      <c r="C22" s="46">
        <v>630</v>
      </c>
      <c r="D22" s="57" t="s">
        <v>648</v>
      </c>
      <c r="E22" s="728">
        <v>0</v>
      </c>
      <c r="F22" s="632">
        <v>5947</v>
      </c>
      <c r="G22" s="969">
        <v>5947</v>
      </c>
      <c r="H22" s="927">
        <v>0</v>
      </c>
      <c r="I22" s="814"/>
      <c r="J22" s="535"/>
      <c r="K22" s="531"/>
      <c r="L22" s="974"/>
      <c r="M22" s="1183">
        <v>0</v>
      </c>
      <c r="N22" s="637">
        <v>5947</v>
      </c>
      <c r="O22" s="969">
        <f>SUM(G22,K22)</f>
        <v>5947</v>
      </c>
      <c r="P22" s="867">
        <f t="shared" si="4"/>
        <v>0</v>
      </c>
    </row>
    <row r="23" spans="1:16" ht="27" customHeight="1">
      <c r="A23" s="524" t="s">
        <v>307</v>
      </c>
      <c r="B23" s="76"/>
      <c r="C23" s="77">
        <v>2</v>
      </c>
      <c r="D23" s="80" t="s">
        <v>308</v>
      </c>
      <c r="E23" s="79">
        <f aca="true" t="shared" si="5" ref="E23:N23">SUM(E24:E35)</f>
        <v>5314</v>
      </c>
      <c r="F23" s="530">
        <f t="shared" si="5"/>
        <v>7814</v>
      </c>
      <c r="G23" s="968">
        <f t="shared" si="5"/>
        <v>7814</v>
      </c>
      <c r="H23" s="933">
        <f>SUM(H24:H35)</f>
        <v>0</v>
      </c>
      <c r="I23" s="813">
        <f t="shared" si="5"/>
        <v>39833</v>
      </c>
      <c r="J23" s="536">
        <f t="shared" si="5"/>
        <v>51765</v>
      </c>
      <c r="K23" s="530">
        <f t="shared" si="5"/>
        <v>51765</v>
      </c>
      <c r="L23" s="973">
        <f>SUM(L24:L35)</f>
        <v>0</v>
      </c>
      <c r="M23" s="818">
        <f t="shared" si="5"/>
        <v>45147</v>
      </c>
      <c r="N23" s="530">
        <f t="shared" si="5"/>
        <v>59579</v>
      </c>
      <c r="O23" s="968">
        <f>SUM(G23,K23)</f>
        <v>59579</v>
      </c>
      <c r="P23" s="869">
        <f>SUM(P24:P35)</f>
        <v>0</v>
      </c>
    </row>
    <row r="24" spans="1:16" ht="12.75">
      <c r="A24" s="505"/>
      <c r="B24" s="50" t="s">
        <v>294</v>
      </c>
      <c r="C24" s="46">
        <v>632001</v>
      </c>
      <c r="D24" s="58" t="s">
        <v>309</v>
      </c>
      <c r="E24" s="54">
        <v>300</v>
      </c>
      <c r="F24" s="531">
        <v>300</v>
      </c>
      <c r="G24" s="969">
        <v>300</v>
      </c>
      <c r="H24" s="927">
        <v>0</v>
      </c>
      <c r="I24" s="814"/>
      <c r="J24" s="535"/>
      <c r="K24" s="531"/>
      <c r="L24" s="974"/>
      <c r="M24" s="793">
        <v>300</v>
      </c>
      <c r="N24" s="514">
        <v>300</v>
      </c>
      <c r="O24" s="850">
        <f aca="true" t="shared" si="6" ref="O24:O35">SUM(G24,K24)</f>
        <v>300</v>
      </c>
      <c r="P24" s="867">
        <f aca="true" t="shared" si="7" ref="P24:P35">SUM(H24,L24)</f>
        <v>0</v>
      </c>
    </row>
    <row r="25" spans="1:16" ht="12.75">
      <c r="A25" s="505"/>
      <c r="B25" s="50" t="s">
        <v>294</v>
      </c>
      <c r="C25" s="46">
        <v>633006</v>
      </c>
      <c r="D25" s="58" t="s">
        <v>310</v>
      </c>
      <c r="E25" s="54">
        <v>332</v>
      </c>
      <c r="F25" s="531">
        <v>332</v>
      </c>
      <c r="G25" s="969">
        <v>332</v>
      </c>
      <c r="H25" s="927">
        <v>0</v>
      </c>
      <c r="I25" s="814"/>
      <c r="J25" s="535"/>
      <c r="K25" s="531"/>
      <c r="L25" s="974"/>
      <c r="M25" s="793">
        <v>332</v>
      </c>
      <c r="N25" s="514">
        <v>332</v>
      </c>
      <c r="O25" s="850">
        <f t="shared" si="6"/>
        <v>332</v>
      </c>
      <c r="P25" s="867">
        <f t="shared" si="7"/>
        <v>0</v>
      </c>
    </row>
    <row r="26" spans="1:16" ht="27" customHeight="1">
      <c r="A26" s="505"/>
      <c r="B26" s="50" t="s">
        <v>294</v>
      </c>
      <c r="C26" s="46">
        <v>633006</v>
      </c>
      <c r="D26" s="57" t="s">
        <v>311</v>
      </c>
      <c r="E26" s="54">
        <v>996</v>
      </c>
      <c r="F26" s="531">
        <v>996</v>
      </c>
      <c r="G26" s="969">
        <v>996</v>
      </c>
      <c r="H26" s="927">
        <v>0</v>
      </c>
      <c r="I26" s="814"/>
      <c r="J26" s="535"/>
      <c r="K26" s="531"/>
      <c r="L26" s="974"/>
      <c r="M26" s="793">
        <v>996</v>
      </c>
      <c r="N26" s="514">
        <v>996</v>
      </c>
      <c r="O26" s="850">
        <f t="shared" si="6"/>
        <v>996</v>
      </c>
      <c r="P26" s="867">
        <f t="shared" si="7"/>
        <v>0</v>
      </c>
    </row>
    <row r="27" spans="1:16" ht="12.75">
      <c r="A27" s="505"/>
      <c r="B27" s="50" t="s">
        <v>294</v>
      </c>
      <c r="C27" s="46">
        <v>637004</v>
      </c>
      <c r="D27" s="58" t="s">
        <v>312</v>
      </c>
      <c r="E27" s="54">
        <v>166</v>
      </c>
      <c r="F27" s="531">
        <v>166</v>
      </c>
      <c r="G27" s="969">
        <v>166</v>
      </c>
      <c r="H27" s="927">
        <v>0</v>
      </c>
      <c r="I27" s="814"/>
      <c r="J27" s="535"/>
      <c r="K27" s="531"/>
      <c r="L27" s="974"/>
      <c r="M27" s="793">
        <v>166</v>
      </c>
      <c r="N27" s="514">
        <v>166</v>
      </c>
      <c r="O27" s="850">
        <f t="shared" si="6"/>
        <v>166</v>
      </c>
      <c r="P27" s="867">
        <f t="shared" si="7"/>
        <v>0</v>
      </c>
    </row>
    <row r="28" spans="1:16" ht="25.5" customHeight="1">
      <c r="A28" s="505"/>
      <c r="B28" s="50" t="s">
        <v>294</v>
      </c>
      <c r="C28" s="46">
        <v>633006</v>
      </c>
      <c r="D28" s="57" t="s">
        <v>313</v>
      </c>
      <c r="E28" s="54">
        <v>300</v>
      </c>
      <c r="F28" s="531">
        <v>300</v>
      </c>
      <c r="G28" s="969">
        <v>300</v>
      </c>
      <c r="H28" s="927">
        <v>0</v>
      </c>
      <c r="I28" s="815"/>
      <c r="J28" s="535"/>
      <c r="K28" s="531"/>
      <c r="L28" s="974"/>
      <c r="M28" s="793">
        <v>300</v>
      </c>
      <c r="N28" s="514">
        <v>300</v>
      </c>
      <c r="O28" s="850">
        <f t="shared" si="6"/>
        <v>300</v>
      </c>
      <c r="P28" s="867">
        <f t="shared" si="7"/>
        <v>0</v>
      </c>
    </row>
    <row r="29" spans="1:16" ht="25.5">
      <c r="A29" s="505"/>
      <c r="B29" s="50" t="s">
        <v>294</v>
      </c>
      <c r="C29" s="237" t="s">
        <v>704</v>
      </c>
      <c r="D29" s="57" t="s">
        <v>705</v>
      </c>
      <c r="E29" s="54">
        <v>166</v>
      </c>
      <c r="F29" s="531">
        <v>166</v>
      </c>
      <c r="G29" s="969">
        <v>166</v>
      </c>
      <c r="H29" s="927">
        <v>0</v>
      </c>
      <c r="I29" s="814"/>
      <c r="J29" s="535"/>
      <c r="K29" s="531"/>
      <c r="L29" s="974"/>
      <c r="M29" s="793">
        <v>166</v>
      </c>
      <c r="N29" s="514">
        <v>166</v>
      </c>
      <c r="O29" s="850">
        <f t="shared" si="6"/>
        <v>166</v>
      </c>
      <c r="P29" s="867">
        <f t="shared" si="7"/>
        <v>0</v>
      </c>
    </row>
    <row r="30" spans="1:16" ht="12.75">
      <c r="A30" s="505"/>
      <c r="B30" s="50" t="s">
        <v>294</v>
      </c>
      <c r="C30" s="46">
        <v>633006</v>
      </c>
      <c r="D30" s="58" t="s">
        <v>314</v>
      </c>
      <c r="E30" s="54">
        <v>332</v>
      </c>
      <c r="F30" s="531">
        <v>332</v>
      </c>
      <c r="G30" s="969">
        <v>332</v>
      </c>
      <c r="H30" s="927">
        <v>0</v>
      </c>
      <c r="I30" s="814"/>
      <c r="J30" s="535"/>
      <c r="K30" s="531"/>
      <c r="L30" s="974"/>
      <c r="M30" s="793">
        <v>332</v>
      </c>
      <c r="N30" s="514">
        <v>332</v>
      </c>
      <c r="O30" s="850">
        <f t="shared" si="6"/>
        <v>332</v>
      </c>
      <c r="P30" s="867">
        <f t="shared" si="7"/>
        <v>0</v>
      </c>
    </row>
    <row r="31" spans="1:16" ht="25.5">
      <c r="A31" s="1360"/>
      <c r="B31" s="1361" t="s">
        <v>294</v>
      </c>
      <c r="C31" s="1136">
        <v>633006</v>
      </c>
      <c r="D31" s="1161" t="s">
        <v>724</v>
      </c>
      <c r="E31" s="701">
        <v>664</v>
      </c>
      <c r="F31" s="693">
        <v>664</v>
      </c>
      <c r="G31" s="1362">
        <v>3164</v>
      </c>
      <c r="H31" s="1168">
        <v>2500</v>
      </c>
      <c r="I31" s="1363"/>
      <c r="J31" s="1364"/>
      <c r="K31" s="693"/>
      <c r="L31" s="1365"/>
      <c r="M31" s="792">
        <v>664</v>
      </c>
      <c r="N31" s="700">
        <v>664</v>
      </c>
      <c r="O31" s="1104">
        <f t="shared" si="6"/>
        <v>3164</v>
      </c>
      <c r="P31" s="1163">
        <f t="shared" si="7"/>
        <v>2500</v>
      </c>
    </row>
    <row r="32" spans="1:16" s="261" customFormat="1" ht="12.75">
      <c r="A32" s="505"/>
      <c r="B32" s="50" t="s">
        <v>294</v>
      </c>
      <c r="C32" s="484">
        <v>637012</v>
      </c>
      <c r="D32" s="58" t="s">
        <v>457</v>
      </c>
      <c r="E32" s="54">
        <v>50</v>
      </c>
      <c r="F32" s="531">
        <v>50</v>
      </c>
      <c r="G32" s="969">
        <v>50</v>
      </c>
      <c r="H32" s="927">
        <v>0</v>
      </c>
      <c r="I32" s="814"/>
      <c r="J32" s="535"/>
      <c r="K32" s="531"/>
      <c r="L32" s="974"/>
      <c r="M32" s="793">
        <v>50</v>
      </c>
      <c r="N32" s="514">
        <v>50</v>
      </c>
      <c r="O32" s="850">
        <f t="shared" si="6"/>
        <v>50</v>
      </c>
      <c r="P32" s="867">
        <f t="shared" si="7"/>
        <v>0</v>
      </c>
    </row>
    <row r="33" spans="1:16" s="261" customFormat="1" ht="27" customHeight="1">
      <c r="A33" s="505"/>
      <c r="B33" s="50" t="s">
        <v>294</v>
      </c>
      <c r="C33" s="46">
        <v>641001</v>
      </c>
      <c r="D33" s="57" t="s">
        <v>315</v>
      </c>
      <c r="E33" s="54">
        <v>2008</v>
      </c>
      <c r="F33" s="531">
        <v>2008</v>
      </c>
      <c r="G33" s="969">
        <v>2008</v>
      </c>
      <c r="H33" s="927">
        <v>0</v>
      </c>
      <c r="I33" s="814"/>
      <c r="J33" s="535"/>
      <c r="K33" s="531"/>
      <c r="L33" s="974"/>
      <c r="M33" s="793">
        <v>2008</v>
      </c>
      <c r="N33" s="514">
        <v>2008</v>
      </c>
      <c r="O33" s="850">
        <f t="shared" si="6"/>
        <v>2008</v>
      </c>
      <c r="P33" s="867">
        <f t="shared" si="7"/>
        <v>0</v>
      </c>
    </row>
    <row r="34" spans="1:16" s="261" customFormat="1" ht="27" customHeight="1">
      <c r="A34" s="1360"/>
      <c r="B34" s="1366" t="s">
        <v>673</v>
      </c>
      <c r="C34" s="1367" t="s">
        <v>674</v>
      </c>
      <c r="D34" s="1161" t="s">
        <v>675</v>
      </c>
      <c r="E34" s="701"/>
      <c r="F34" s="693">
        <v>2500</v>
      </c>
      <c r="G34" s="1362">
        <v>0</v>
      </c>
      <c r="H34" s="1168">
        <v>-2500</v>
      </c>
      <c r="I34" s="1363"/>
      <c r="J34" s="1364"/>
      <c r="K34" s="693"/>
      <c r="L34" s="1365"/>
      <c r="M34" s="1368"/>
      <c r="N34" s="693">
        <v>2500</v>
      </c>
      <c r="O34" s="1104">
        <f t="shared" si="6"/>
        <v>0</v>
      </c>
      <c r="P34" s="1163">
        <f t="shared" si="7"/>
        <v>-2500</v>
      </c>
    </row>
    <row r="35" spans="1:16" s="261" customFormat="1" ht="17.25" customHeight="1">
      <c r="A35" s="525"/>
      <c r="B35" s="64" t="s">
        <v>294</v>
      </c>
      <c r="C35" s="237">
        <v>711002</v>
      </c>
      <c r="D35" s="62" t="s">
        <v>647</v>
      </c>
      <c r="E35" s="728"/>
      <c r="F35" s="637"/>
      <c r="G35" s="1220"/>
      <c r="H35" s="1221"/>
      <c r="I35" s="1222">
        <v>39833</v>
      </c>
      <c r="J35" s="1223">
        <v>51765</v>
      </c>
      <c r="K35" s="514">
        <v>51765</v>
      </c>
      <c r="L35" s="864">
        <v>0</v>
      </c>
      <c r="M35" s="1224">
        <v>39833</v>
      </c>
      <c r="N35" s="1225">
        <v>51765</v>
      </c>
      <c r="O35" s="850">
        <f t="shared" si="6"/>
        <v>51765</v>
      </c>
      <c r="P35" s="867">
        <f t="shared" si="7"/>
        <v>0</v>
      </c>
    </row>
    <row r="36" spans="1:16" ht="32.25" customHeight="1">
      <c r="A36" s="504" t="s">
        <v>316</v>
      </c>
      <c r="B36" s="1568" t="s">
        <v>317</v>
      </c>
      <c r="C36" s="1571"/>
      <c r="D36" s="1572"/>
      <c r="E36" s="71">
        <f>SUM(E37:E46)</f>
        <v>7665</v>
      </c>
      <c r="F36" s="513">
        <f>SUM(F37:F46)</f>
        <v>7665</v>
      </c>
      <c r="G36" s="929">
        <f>SUM(G37:G46)</f>
        <v>7665</v>
      </c>
      <c r="H36" s="926">
        <f>SUM(H37:H46)</f>
        <v>0</v>
      </c>
      <c r="I36" s="812"/>
      <c r="J36" s="534"/>
      <c r="K36" s="513">
        <v>0</v>
      </c>
      <c r="L36" s="857">
        <f>SUM(L37:L46)</f>
        <v>0</v>
      </c>
      <c r="M36" s="802">
        <f>SUM(M37:M46)</f>
        <v>7665</v>
      </c>
      <c r="N36" s="513">
        <f>SUM(N37:N46)</f>
        <v>7665</v>
      </c>
      <c r="O36" s="966">
        <f>SUM(G36,K36)</f>
        <v>7665</v>
      </c>
      <c r="P36" s="866">
        <f>SUM(P37:P46)</f>
        <v>0</v>
      </c>
    </row>
    <row r="37" spans="1:16" s="261" customFormat="1" ht="12.75">
      <c r="A37" s="490"/>
      <c r="B37" s="39" t="s">
        <v>318</v>
      </c>
      <c r="C37" s="40">
        <v>642002</v>
      </c>
      <c r="D37" s="41" t="s">
        <v>617</v>
      </c>
      <c r="E37" s="42">
        <v>315</v>
      </c>
      <c r="F37" s="514">
        <v>315</v>
      </c>
      <c r="G37" s="850">
        <v>315</v>
      </c>
      <c r="H37" s="927">
        <v>0</v>
      </c>
      <c r="I37" s="806"/>
      <c r="J37" s="535"/>
      <c r="K37" s="514"/>
      <c r="L37" s="864"/>
      <c r="M37" s="793">
        <v>1975</v>
      </c>
      <c r="N37" s="514">
        <v>1975</v>
      </c>
      <c r="O37" s="850">
        <f aca="true" t="shared" si="8" ref="O37:O46">SUM(G37,K37)</f>
        <v>315</v>
      </c>
      <c r="P37" s="867">
        <f aca="true" t="shared" si="9" ref="P37:P46">SUM(H37,L37)</f>
        <v>0</v>
      </c>
    </row>
    <row r="38" spans="1:16" ht="25.5" customHeight="1">
      <c r="A38" s="490"/>
      <c r="B38" s="39" t="s">
        <v>318</v>
      </c>
      <c r="C38" s="40">
        <v>642002</v>
      </c>
      <c r="D38" s="44" t="s">
        <v>620</v>
      </c>
      <c r="E38" s="42">
        <v>500</v>
      </c>
      <c r="F38" s="514">
        <v>500</v>
      </c>
      <c r="G38" s="850">
        <v>500</v>
      </c>
      <c r="H38" s="927">
        <v>0</v>
      </c>
      <c r="I38" s="806"/>
      <c r="J38" s="535"/>
      <c r="K38" s="514"/>
      <c r="L38" s="864"/>
      <c r="M38" s="793">
        <v>500</v>
      </c>
      <c r="N38" s="514">
        <v>500</v>
      </c>
      <c r="O38" s="850">
        <f t="shared" si="8"/>
        <v>500</v>
      </c>
      <c r="P38" s="867">
        <f t="shared" si="9"/>
        <v>0</v>
      </c>
    </row>
    <row r="39" spans="1:16" ht="12.75">
      <c r="A39" s="526"/>
      <c r="B39" s="82" t="s">
        <v>318</v>
      </c>
      <c r="C39" s="59">
        <v>642002</v>
      </c>
      <c r="D39" s="60" t="s">
        <v>319</v>
      </c>
      <c r="E39" s="54">
        <v>996</v>
      </c>
      <c r="F39" s="514">
        <v>996</v>
      </c>
      <c r="G39" s="967">
        <v>996</v>
      </c>
      <c r="H39" s="927">
        <v>0</v>
      </c>
      <c r="I39" s="806"/>
      <c r="J39" s="537"/>
      <c r="K39" s="514"/>
      <c r="L39" s="864"/>
      <c r="M39" s="795">
        <v>996</v>
      </c>
      <c r="N39" s="541">
        <v>996</v>
      </c>
      <c r="O39" s="850">
        <f t="shared" si="8"/>
        <v>996</v>
      </c>
      <c r="P39" s="867">
        <f t="shared" si="9"/>
        <v>0</v>
      </c>
    </row>
    <row r="40" spans="1:16" ht="17.25" customHeight="1">
      <c r="A40" s="526"/>
      <c r="B40" s="82" t="s">
        <v>318</v>
      </c>
      <c r="C40" s="59">
        <v>642002</v>
      </c>
      <c r="D40" s="60" t="s">
        <v>320</v>
      </c>
      <c r="E40" s="54">
        <v>332</v>
      </c>
      <c r="F40" s="514">
        <v>332</v>
      </c>
      <c r="G40" s="967">
        <v>332</v>
      </c>
      <c r="H40" s="927">
        <v>0</v>
      </c>
      <c r="I40" s="806"/>
      <c r="J40" s="537"/>
      <c r="K40" s="514"/>
      <c r="L40" s="864"/>
      <c r="M40" s="795">
        <v>332</v>
      </c>
      <c r="N40" s="541">
        <v>332</v>
      </c>
      <c r="O40" s="850">
        <f t="shared" si="8"/>
        <v>332</v>
      </c>
      <c r="P40" s="867">
        <f t="shared" si="9"/>
        <v>0</v>
      </c>
    </row>
    <row r="41" spans="1:16" ht="26.25" customHeight="1">
      <c r="A41" s="526"/>
      <c r="B41" s="82" t="s">
        <v>318</v>
      </c>
      <c r="C41" s="59">
        <v>642002</v>
      </c>
      <c r="D41" s="62" t="s">
        <v>321</v>
      </c>
      <c r="E41" s="54">
        <v>1800</v>
      </c>
      <c r="F41" s="514">
        <v>1800</v>
      </c>
      <c r="G41" s="967">
        <v>1800</v>
      </c>
      <c r="H41" s="927">
        <v>0</v>
      </c>
      <c r="I41" s="806"/>
      <c r="J41" s="537"/>
      <c r="K41" s="514"/>
      <c r="L41" s="864"/>
      <c r="M41" s="795">
        <v>1800</v>
      </c>
      <c r="N41" s="541">
        <v>1800</v>
      </c>
      <c r="O41" s="850">
        <f t="shared" si="8"/>
        <v>1800</v>
      </c>
      <c r="P41" s="867">
        <f t="shared" si="9"/>
        <v>0</v>
      </c>
    </row>
    <row r="42" spans="1:16" ht="40.5" customHeight="1">
      <c r="A42" s="527"/>
      <c r="B42" s="133" t="s">
        <v>318</v>
      </c>
      <c r="C42" s="65">
        <v>642002</v>
      </c>
      <c r="D42" s="88" t="s">
        <v>621</v>
      </c>
      <c r="E42" s="134">
        <v>2490</v>
      </c>
      <c r="F42" s="532">
        <v>2490</v>
      </c>
      <c r="G42" s="970">
        <v>2490</v>
      </c>
      <c r="H42" s="927">
        <v>0</v>
      </c>
      <c r="I42" s="816"/>
      <c r="J42" s="538"/>
      <c r="K42" s="514"/>
      <c r="L42" s="864"/>
      <c r="M42" s="796">
        <v>830</v>
      </c>
      <c r="N42" s="542">
        <v>830</v>
      </c>
      <c r="O42" s="850">
        <f t="shared" si="8"/>
        <v>2490</v>
      </c>
      <c r="P42" s="867">
        <f t="shared" si="9"/>
        <v>0</v>
      </c>
    </row>
    <row r="43" spans="1:16" ht="39.75" customHeight="1">
      <c r="A43" s="527"/>
      <c r="B43" s="133" t="s">
        <v>318</v>
      </c>
      <c r="C43" s="65">
        <v>642002</v>
      </c>
      <c r="D43" s="88" t="s">
        <v>619</v>
      </c>
      <c r="E43" s="134">
        <v>300</v>
      </c>
      <c r="F43" s="532">
        <v>300</v>
      </c>
      <c r="G43" s="970">
        <v>300</v>
      </c>
      <c r="H43" s="927">
        <v>0</v>
      </c>
      <c r="I43" s="816"/>
      <c r="J43" s="538"/>
      <c r="K43" s="514"/>
      <c r="L43" s="864"/>
      <c r="M43" s="796">
        <v>300</v>
      </c>
      <c r="N43" s="542">
        <v>300</v>
      </c>
      <c r="O43" s="850">
        <f t="shared" si="8"/>
        <v>300</v>
      </c>
      <c r="P43" s="867">
        <f t="shared" si="9"/>
        <v>0</v>
      </c>
    </row>
    <row r="44" spans="1:16" ht="27" customHeight="1">
      <c r="A44" s="527"/>
      <c r="B44" s="133" t="s">
        <v>583</v>
      </c>
      <c r="C44" s="65">
        <v>642002</v>
      </c>
      <c r="D44" s="88" t="s">
        <v>618</v>
      </c>
      <c r="E44" s="134">
        <v>300</v>
      </c>
      <c r="F44" s="532">
        <v>300</v>
      </c>
      <c r="G44" s="970">
        <v>300</v>
      </c>
      <c r="H44" s="927">
        <v>0</v>
      </c>
      <c r="I44" s="816"/>
      <c r="J44" s="538"/>
      <c r="K44" s="532"/>
      <c r="L44" s="864"/>
      <c r="M44" s="796">
        <v>300</v>
      </c>
      <c r="N44" s="542">
        <v>300</v>
      </c>
      <c r="O44" s="850">
        <f t="shared" si="8"/>
        <v>300</v>
      </c>
      <c r="P44" s="867">
        <f t="shared" si="9"/>
        <v>0</v>
      </c>
    </row>
    <row r="45" spans="1:16" ht="27" customHeight="1">
      <c r="A45" s="527"/>
      <c r="B45" s="133" t="s">
        <v>583</v>
      </c>
      <c r="C45" s="65">
        <v>642002</v>
      </c>
      <c r="D45" s="88" t="s">
        <v>612</v>
      </c>
      <c r="E45" s="134">
        <v>300</v>
      </c>
      <c r="F45" s="532">
        <v>300</v>
      </c>
      <c r="G45" s="970">
        <v>300</v>
      </c>
      <c r="H45" s="927">
        <v>0</v>
      </c>
      <c r="I45" s="816"/>
      <c r="J45" s="538"/>
      <c r="K45" s="532"/>
      <c r="L45" s="864"/>
      <c r="M45" s="796">
        <v>300</v>
      </c>
      <c r="N45" s="542">
        <v>300</v>
      </c>
      <c r="O45" s="850">
        <f t="shared" si="8"/>
        <v>300</v>
      </c>
      <c r="P45" s="867">
        <f t="shared" si="9"/>
        <v>0</v>
      </c>
    </row>
    <row r="46" spans="1:16" ht="27" customHeight="1" thickBot="1">
      <c r="A46" s="528"/>
      <c r="B46" s="135" t="s">
        <v>318</v>
      </c>
      <c r="C46" s="52">
        <v>642002</v>
      </c>
      <c r="D46" s="136" t="s">
        <v>322</v>
      </c>
      <c r="E46" s="511">
        <v>332</v>
      </c>
      <c r="F46" s="515">
        <v>332</v>
      </c>
      <c r="G46" s="971">
        <v>332</v>
      </c>
      <c r="H46" s="934">
        <v>0</v>
      </c>
      <c r="I46" s="807"/>
      <c r="J46" s="539"/>
      <c r="K46" s="515"/>
      <c r="L46" s="865"/>
      <c r="M46" s="819">
        <v>332</v>
      </c>
      <c r="N46" s="543">
        <v>332</v>
      </c>
      <c r="O46" s="962">
        <f t="shared" si="8"/>
        <v>332</v>
      </c>
      <c r="P46" s="871">
        <f t="shared" si="9"/>
        <v>0</v>
      </c>
    </row>
    <row r="48" spans="5:15" ht="12.7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</sheetData>
  <sheetProtection/>
  <mergeCells count="21">
    <mergeCell ref="B36:D36"/>
    <mergeCell ref="B10:D10"/>
    <mergeCell ref="B12:D12"/>
    <mergeCell ref="B14:D14"/>
    <mergeCell ref="E6:E7"/>
    <mergeCell ref="K6:K7"/>
    <mergeCell ref="I6:I7"/>
    <mergeCell ref="G6:G7"/>
    <mergeCell ref="F6:F7"/>
    <mergeCell ref="A3:P3"/>
    <mergeCell ref="E4:L4"/>
    <mergeCell ref="I5:L5"/>
    <mergeCell ref="E5:H5"/>
    <mergeCell ref="M4:P5"/>
    <mergeCell ref="O6:O7"/>
    <mergeCell ref="P6:P7"/>
    <mergeCell ref="N6:N7"/>
    <mergeCell ref="H6:H7"/>
    <mergeCell ref="M6:M7"/>
    <mergeCell ref="J6:J7"/>
    <mergeCell ref="L6:L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Turzovka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Emília Škorníková</dc:creator>
  <cp:keywords/>
  <dc:description/>
  <cp:lastModifiedBy>MIC</cp:lastModifiedBy>
  <cp:lastPrinted>2010-09-23T09:24:51Z</cp:lastPrinted>
  <dcterms:created xsi:type="dcterms:W3CDTF">2009-08-04T08:44:23Z</dcterms:created>
  <dcterms:modified xsi:type="dcterms:W3CDTF">2010-10-04T08:26:53Z</dcterms:modified>
  <cp:category/>
  <cp:version/>
  <cp:contentType/>
  <cp:contentStatus/>
</cp:coreProperties>
</file>